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'169'!$A$2:$R$9</definedName>
    <definedName name="_xlnm._FilterDatabase" localSheetId="0" hidden="1">'693 '!$A$2:$X$138</definedName>
    <definedName name="OLE_LINK1" localSheetId="1">'169'!#REF!</definedName>
    <definedName name="OLE_LINK1" localSheetId="0">'693 '!$D$72</definedName>
    <definedName name="_xlnm.Print_Area" localSheetId="1">'169'!$A$1:$R$9</definedName>
    <definedName name="_xlnm.Print_Area" localSheetId="0">'693 '!$A$1:$X$144</definedName>
  </definedNames>
  <calcPr calcId="162913"/>
</workbook>
</file>

<file path=xl/calcChain.xml><?xml version="1.0" encoding="utf-8"?>
<calcChain xmlns="http://schemas.openxmlformats.org/spreadsheetml/2006/main">
  <c r="W12" i="7" l="1"/>
  <c r="X128" i="7" l="1"/>
  <c r="X129" i="7"/>
  <c r="X130" i="7"/>
  <c r="X131" i="7"/>
  <c r="X132" i="7"/>
  <c r="X133" i="7"/>
  <c r="X127" i="7"/>
  <c r="X114" i="7"/>
  <c r="X115" i="7"/>
  <c r="X116" i="7"/>
  <c r="X117" i="7"/>
  <c r="X113" i="7"/>
  <c r="X71" i="7"/>
  <c r="X72" i="7"/>
  <c r="X73" i="7"/>
  <c r="X74" i="7"/>
  <c r="X75" i="7"/>
  <c r="X76" i="7"/>
  <c r="X77" i="7"/>
  <c r="X70" i="7"/>
  <c r="X62" i="7"/>
  <c r="X63" i="7"/>
  <c r="X64" i="7"/>
  <c r="X65" i="7"/>
  <c r="X66" i="7"/>
  <c r="X67" i="7"/>
  <c r="X68" i="7"/>
  <c r="X61" i="7"/>
  <c r="X53" i="7"/>
  <c r="X54" i="7"/>
  <c r="X55" i="7"/>
  <c r="X56" i="7"/>
  <c r="X57" i="7"/>
  <c r="X52" i="7"/>
  <c r="X41" i="7"/>
  <c r="X42" i="7"/>
  <c r="X43" i="7"/>
  <c r="X44" i="7"/>
  <c r="X45" i="7"/>
  <c r="X46" i="7"/>
  <c r="X47" i="7"/>
  <c r="X40" i="7"/>
  <c r="R144" i="7" l="1"/>
  <c r="F141" i="7"/>
  <c r="G141" i="7"/>
  <c r="H141" i="7"/>
  <c r="I141" i="7"/>
  <c r="J141" i="7"/>
  <c r="K141" i="7"/>
  <c r="L141" i="7"/>
  <c r="M141" i="7"/>
  <c r="N141" i="7"/>
  <c r="O141" i="7"/>
  <c r="P141" i="7"/>
  <c r="Q141" i="7"/>
  <c r="E141" i="7"/>
  <c r="U3" i="7" l="1"/>
  <c r="F3" i="7"/>
  <c r="G3" i="7"/>
  <c r="K3" i="7"/>
  <c r="L3" i="7"/>
  <c r="M3" i="7"/>
  <c r="N3" i="7"/>
  <c r="O3" i="7"/>
  <c r="P3" i="7"/>
  <c r="Q3" i="7"/>
  <c r="E3" i="7"/>
  <c r="X141" i="7"/>
  <c r="W141" i="7"/>
  <c r="R143" i="7"/>
  <c r="R142" i="7"/>
  <c r="R141" i="7"/>
  <c r="T141" i="7" l="1"/>
  <c r="Q5" i="5"/>
  <c r="P7" i="5"/>
  <c r="L7" i="5"/>
  <c r="L8" i="5"/>
  <c r="P8" i="5" s="1"/>
  <c r="L9" i="5"/>
  <c r="P9" i="5" s="1"/>
  <c r="L6" i="5"/>
  <c r="P6" i="5" s="1"/>
  <c r="C5" i="5"/>
  <c r="C4" i="5"/>
  <c r="C3" i="5" s="1"/>
  <c r="V128" i="7"/>
  <c r="V118" i="7"/>
  <c r="V105" i="7"/>
  <c r="X33" i="7"/>
  <c r="W33" i="7"/>
  <c r="V33" i="7"/>
  <c r="V12" i="7"/>
  <c r="N138" i="7"/>
  <c r="O138" i="7"/>
  <c r="P138" i="7"/>
  <c r="Q138" i="7"/>
  <c r="N134" i="7"/>
  <c r="O134" i="7"/>
  <c r="P134" i="7"/>
  <c r="Q134" i="7"/>
  <c r="N125" i="7"/>
  <c r="O125" i="7"/>
  <c r="P125" i="7"/>
  <c r="Q125" i="7"/>
  <c r="N126" i="7"/>
  <c r="O126" i="7"/>
  <c r="P126" i="7"/>
  <c r="Q126" i="7"/>
  <c r="N118" i="7"/>
  <c r="O118" i="7"/>
  <c r="P118" i="7"/>
  <c r="Q118" i="7"/>
  <c r="N112" i="7"/>
  <c r="O112" i="7"/>
  <c r="P112" i="7"/>
  <c r="Q112" i="7"/>
  <c r="N105" i="7"/>
  <c r="O105" i="7"/>
  <c r="P105" i="7"/>
  <c r="Q105" i="7"/>
  <c r="N98" i="7"/>
  <c r="O98" i="7"/>
  <c r="P98" i="7"/>
  <c r="Q98" i="7"/>
  <c r="N88" i="7"/>
  <c r="O88" i="7"/>
  <c r="P88" i="7"/>
  <c r="Q88" i="7"/>
  <c r="N78" i="7"/>
  <c r="O78" i="7"/>
  <c r="P78" i="7"/>
  <c r="Q78" i="7"/>
  <c r="N69" i="7"/>
  <c r="O69" i="7"/>
  <c r="P69" i="7"/>
  <c r="Q69" i="7"/>
  <c r="O59" i="7"/>
  <c r="O58" i="7" s="1"/>
  <c r="P59" i="7"/>
  <c r="Q59" i="7"/>
  <c r="Q58" i="7" s="1"/>
  <c r="O60" i="7"/>
  <c r="P60" i="7"/>
  <c r="Q60" i="7"/>
  <c r="O49" i="7"/>
  <c r="P49" i="7"/>
  <c r="Q49" i="7"/>
  <c r="O50" i="7"/>
  <c r="P50" i="7"/>
  <c r="Q50" i="7"/>
  <c r="O51" i="7"/>
  <c r="P51" i="7"/>
  <c r="Q51" i="7"/>
  <c r="O36" i="7"/>
  <c r="P36" i="7"/>
  <c r="Q36" i="7"/>
  <c r="O37" i="7"/>
  <c r="P37" i="7"/>
  <c r="Q37" i="7"/>
  <c r="O38" i="7"/>
  <c r="P38" i="7"/>
  <c r="Q38" i="7"/>
  <c r="O39" i="7"/>
  <c r="P39" i="7"/>
  <c r="Q39" i="7"/>
  <c r="O33" i="7"/>
  <c r="P33" i="7"/>
  <c r="Q33" i="7"/>
  <c r="N27" i="7"/>
  <c r="O27" i="7"/>
  <c r="P27" i="7"/>
  <c r="Q27" i="7"/>
  <c r="N20" i="7"/>
  <c r="O20" i="7"/>
  <c r="P20" i="7"/>
  <c r="Q20" i="7"/>
  <c r="O12" i="7"/>
  <c r="P12" i="7"/>
  <c r="Q12" i="7"/>
  <c r="O4" i="7"/>
  <c r="P4" i="7"/>
  <c r="Q4" i="7"/>
  <c r="G138" i="7"/>
  <c r="H138" i="7"/>
  <c r="I138" i="7"/>
  <c r="J138" i="7"/>
  <c r="K138" i="7"/>
  <c r="L138" i="7"/>
  <c r="M138" i="7"/>
  <c r="E138" i="7"/>
  <c r="G134" i="7"/>
  <c r="H134" i="7"/>
  <c r="I134" i="7"/>
  <c r="J134" i="7"/>
  <c r="K134" i="7"/>
  <c r="L134" i="7"/>
  <c r="M134" i="7"/>
  <c r="E134" i="7"/>
  <c r="F134" i="7"/>
  <c r="X126" i="7"/>
  <c r="W126" i="7"/>
  <c r="V126" i="7"/>
  <c r="X125" i="7"/>
  <c r="W125" i="7"/>
  <c r="V125" i="7"/>
  <c r="G125" i="7"/>
  <c r="H125" i="7"/>
  <c r="I125" i="7"/>
  <c r="J125" i="7"/>
  <c r="K125" i="7"/>
  <c r="L125" i="7"/>
  <c r="M125" i="7"/>
  <c r="G126" i="7"/>
  <c r="H126" i="7"/>
  <c r="I126" i="7"/>
  <c r="J126" i="7"/>
  <c r="K126" i="7"/>
  <c r="L126" i="7"/>
  <c r="M126" i="7"/>
  <c r="E128" i="7"/>
  <c r="E125" i="7" s="1"/>
  <c r="E126" i="7"/>
  <c r="R129" i="7"/>
  <c r="F126" i="7"/>
  <c r="R133" i="7"/>
  <c r="S133" i="7" s="1"/>
  <c r="R132" i="7"/>
  <c r="S132" i="7" s="1"/>
  <c r="R131" i="7"/>
  <c r="S131" i="7" s="1"/>
  <c r="F128" i="7"/>
  <c r="F125" i="7" s="1"/>
  <c r="E118" i="7"/>
  <c r="E112" i="7"/>
  <c r="E105" i="7"/>
  <c r="E98" i="7"/>
  <c r="E88" i="7"/>
  <c r="X88" i="7"/>
  <c r="W88" i="7"/>
  <c r="V88" i="7"/>
  <c r="R97" i="7"/>
  <c r="G88" i="7"/>
  <c r="H88" i="7"/>
  <c r="I88" i="7"/>
  <c r="J88" i="7"/>
  <c r="K88" i="7"/>
  <c r="L88" i="7"/>
  <c r="M88" i="7"/>
  <c r="F88" i="7"/>
  <c r="E78" i="7"/>
  <c r="E69" i="7"/>
  <c r="W51" i="7"/>
  <c r="V51" i="7"/>
  <c r="W50" i="7"/>
  <c r="V50" i="7"/>
  <c r="W49" i="7"/>
  <c r="V49" i="7"/>
  <c r="G49" i="7"/>
  <c r="H49" i="7"/>
  <c r="I49" i="7"/>
  <c r="J49" i="7"/>
  <c r="K49" i="7"/>
  <c r="L49" i="7"/>
  <c r="M49" i="7"/>
  <c r="N49" i="7"/>
  <c r="G50" i="7"/>
  <c r="H50" i="7"/>
  <c r="I50" i="7"/>
  <c r="J50" i="7"/>
  <c r="K50" i="7"/>
  <c r="L50" i="7"/>
  <c r="M50" i="7"/>
  <c r="N50" i="7"/>
  <c r="G51" i="7"/>
  <c r="H51" i="7"/>
  <c r="I51" i="7"/>
  <c r="J51" i="7"/>
  <c r="K51" i="7"/>
  <c r="L51" i="7"/>
  <c r="M51" i="7"/>
  <c r="N51" i="7"/>
  <c r="F51" i="7"/>
  <c r="F50" i="7"/>
  <c r="R57" i="7"/>
  <c r="S57" i="7" s="1"/>
  <c r="F39" i="7"/>
  <c r="F49" i="7"/>
  <c r="R35" i="7"/>
  <c r="R34" i="7"/>
  <c r="G33" i="7"/>
  <c r="H33" i="7"/>
  <c r="I33" i="7"/>
  <c r="J33" i="7"/>
  <c r="K33" i="7"/>
  <c r="L33" i="7"/>
  <c r="M33" i="7"/>
  <c r="N33" i="7"/>
  <c r="E33" i="7"/>
  <c r="F33" i="7"/>
  <c r="R29" i="7"/>
  <c r="S29" i="7" s="1"/>
  <c r="G27" i="7"/>
  <c r="H27" i="7"/>
  <c r="I27" i="7"/>
  <c r="J27" i="7"/>
  <c r="K27" i="7"/>
  <c r="L27" i="7"/>
  <c r="M27" i="7"/>
  <c r="F27" i="7"/>
  <c r="E27" i="7"/>
  <c r="G4" i="7"/>
  <c r="H4" i="7"/>
  <c r="I4" i="7"/>
  <c r="J4" i="7"/>
  <c r="K4" i="7"/>
  <c r="L4" i="7"/>
  <c r="M4" i="7"/>
  <c r="N4" i="7"/>
  <c r="G20" i="7"/>
  <c r="H20" i="7"/>
  <c r="I20" i="7"/>
  <c r="J20" i="7"/>
  <c r="K20" i="7"/>
  <c r="L20" i="7"/>
  <c r="M20" i="7"/>
  <c r="E20" i="7"/>
  <c r="F20" i="7"/>
  <c r="E12" i="7"/>
  <c r="G12" i="7"/>
  <c r="H12" i="7"/>
  <c r="H3" i="7" s="1"/>
  <c r="I12" i="7"/>
  <c r="I3" i="7" s="1"/>
  <c r="J12" i="7"/>
  <c r="K12" i="7"/>
  <c r="L12" i="7"/>
  <c r="M12" i="7"/>
  <c r="N12" i="7"/>
  <c r="F12" i="7"/>
  <c r="R17" i="7"/>
  <c r="S17" i="7" s="1"/>
  <c r="X124" i="7" l="1"/>
  <c r="P48" i="7"/>
  <c r="O48" i="7"/>
  <c r="P124" i="7"/>
  <c r="P58" i="7"/>
  <c r="N124" i="7"/>
  <c r="Q124" i="7"/>
  <c r="J124" i="7"/>
  <c r="Q48" i="7"/>
  <c r="O124" i="7"/>
  <c r="E124" i="7"/>
  <c r="M124" i="7"/>
  <c r="V124" i="7"/>
  <c r="J48" i="7"/>
  <c r="W124" i="7"/>
  <c r="I124" i="7"/>
  <c r="N48" i="7"/>
  <c r="L124" i="7"/>
  <c r="H124" i="7"/>
  <c r="M48" i="7"/>
  <c r="I48" i="7"/>
  <c r="K124" i="7"/>
  <c r="G124" i="7"/>
  <c r="L48" i="7"/>
  <c r="H48" i="7"/>
  <c r="K48" i="7"/>
  <c r="G48" i="7"/>
  <c r="U124" i="7" l="1"/>
  <c r="O3" i="5"/>
  <c r="U58" i="7"/>
  <c r="U48" i="7"/>
  <c r="U36" i="7"/>
  <c r="R137" i="7" l="1"/>
  <c r="R42" i="7"/>
  <c r="R140" i="7"/>
  <c r="R139" i="7"/>
  <c r="W138" i="7"/>
  <c r="V138" i="7"/>
  <c r="F138" i="7"/>
  <c r="S137" i="7"/>
  <c r="R136" i="7"/>
  <c r="R135" i="7"/>
  <c r="W134" i="7"/>
  <c r="V134" i="7"/>
  <c r="R130" i="7"/>
  <c r="R128" i="7"/>
  <c r="R127" i="7"/>
  <c r="R123" i="7"/>
  <c r="R122" i="7"/>
  <c r="R121" i="7"/>
  <c r="R120" i="7"/>
  <c r="R119" i="7"/>
  <c r="X118" i="7"/>
  <c r="W118" i="7"/>
  <c r="M118" i="7"/>
  <c r="L118" i="7"/>
  <c r="K118" i="7"/>
  <c r="J118" i="7"/>
  <c r="I118" i="7"/>
  <c r="H118" i="7"/>
  <c r="G118" i="7"/>
  <c r="F118" i="7"/>
  <c r="R117" i="7"/>
  <c r="R116" i="7"/>
  <c r="R115" i="7"/>
  <c r="R114" i="7"/>
  <c r="R113" i="7"/>
  <c r="X112" i="7"/>
  <c r="W112" i="7"/>
  <c r="V112" i="7"/>
  <c r="M112" i="7"/>
  <c r="L112" i="7"/>
  <c r="K112" i="7"/>
  <c r="J112" i="7"/>
  <c r="I112" i="7"/>
  <c r="H112" i="7"/>
  <c r="G112" i="7"/>
  <c r="F112" i="7"/>
  <c r="R111" i="7"/>
  <c r="R110" i="7"/>
  <c r="R109" i="7"/>
  <c r="R108" i="7"/>
  <c r="R107" i="7"/>
  <c r="S107" i="7" s="1"/>
  <c r="R106" i="7"/>
  <c r="W105" i="7"/>
  <c r="M105" i="7"/>
  <c r="L105" i="7"/>
  <c r="K105" i="7"/>
  <c r="J105" i="7"/>
  <c r="I105" i="7"/>
  <c r="H105" i="7"/>
  <c r="G105" i="7"/>
  <c r="F105" i="7"/>
  <c r="R104" i="7"/>
  <c r="T104" i="7" s="1"/>
  <c r="R103" i="7"/>
  <c r="R102" i="7"/>
  <c r="R101" i="7"/>
  <c r="R100" i="7"/>
  <c r="R99" i="7"/>
  <c r="W98" i="7"/>
  <c r="V98" i="7"/>
  <c r="M98" i="7"/>
  <c r="L98" i="7"/>
  <c r="K98" i="7"/>
  <c r="J98" i="7"/>
  <c r="I98" i="7"/>
  <c r="H98" i="7"/>
  <c r="G98" i="7"/>
  <c r="F98" i="7"/>
  <c r="R96" i="7"/>
  <c r="R95" i="7"/>
  <c r="R94" i="7"/>
  <c r="R93" i="7"/>
  <c r="R92" i="7"/>
  <c r="R91" i="7"/>
  <c r="R90" i="7"/>
  <c r="R89" i="7"/>
  <c r="R87" i="7"/>
  <c r="R86" i="7"/>
  <c r="R85" i="7"/>
  <c r="R84" i="7"/>
  <c r="R83" i="7"/>
  <c r="R82" i="7"/>
  <c r="R81" i="7"/>
  <c r="R80" i="7"/>
  <c r="R79" i="7"/>
  <c r="X78" i="7"/>
  <c r="W78" i="7"/>
  <c r="V78" i="7"/>
  <c r="M78" i="7"/>
  <c r="L78" i="7"/>
  <c r="K78" i="7"/>
  <c r="J78" i="7"/>
  <c r="I78" i="7"/>
  <c r="H78" i="7"/>
  <c r="G78" i="7"/>
  <c r="F78" i="7"/>
  <c r="R77" i="7"/>
  <c r="R76" i="7"/>
  <c r="R75" i="7"/>
  <c r="R74" i="7"/>
  <c r="R73" i="7"/>
  <c r="R72" i="7"/>
  <c r="R71" i="7"/>
  <c r="R70" i="7"/>
  <c r="W69" i="7"/>
  <c r="V69" i="7"/>
  <c r="M69" i="7"/>
  <c r="L69" i="7"/>
  <c r="K69" i="7"/>
  <c r="J69" i="7"/>
  <c r="I69" i="7"/>
  <c r="H69" i="7"/>
  <c r="G69" i="7"/>
  <c r="F69" i="7"/>
  <c r="R68" i="7"/>
  <c r="R67" i="7"/>
  <c r="R66" i="7"/>
  <c r="R65" i="7"/>
  <c r="R64" i="7"/>
  <c r="R63" i="7"/>
  <c r="R62" i="7"/>
  <c r="R61" i="7"/>
  <c r="W60" i="7"/>
  <c r="V60" i="7"/>
  <c r="N60" i="7"/>
  <c r="M60" i="7"/>
  <c r="L60" i="7"/>
  <c r="K60" i="7"/>
  <c r="J60" i="7"/>
  <c r="I60" i="7"/>
  <c r="H60" i="7"/>
  <c r="G60" i="7"/>
  <c r="F60" i="7"/>
  <c r="W59" i="7"/>
  <c r="V59" i="7"/>
  <c r="N59" i="7"/>
  <c r="M59" i="7"/>
  <c r="L59" i="7"/>
  <c r="K59" i="7"/>
  <c r="J59" i="7"/>
  <c r="I59" i="7"/>
  <c r="H59" i="7"/>
  <c r="G59" i="7"/>
  <c r="F59" i="7"/>
  <c r="E58" i="7"/>
  <c r="R56" i="7"/>
  <c r="R55" i="7"/>
  <c r="R54" i="7"/>
  <c r="R53" i="7"/>
  <c r="R52" i="7"/>
  <c r="E48" i="7"/>
  <c r="R47" i="7"/>
  <c r="R46" i="7"/>
  <c r="R45" i="7"/>
  <c r="R44" i="7"/>
  <c r="R43" i="7"/>
  <c r="R41" i="7"/>
  <c r="R40" i="7"/>
  <c r="W39" i="7"/>
  <c r="V39" i="7"/>
  <c r="T39" i="7"/>
  <c r="N39" i="7"/>
  <c r="M39" i="7"/>
  <c r="L39" i="7"/>
  <c r="K39" i="7"/>
  <c r="J39" i="7"/>
  <c r="I39" i="7"/>
  <c r="H39" i="7"/>
  <c r="G39" i="7"/>
  <c r="W38" i="7"/>
  <c r="V38" i="7"/>
  <c r="N38" i="7"/>
  <c r="M38" i="7"/>
  <c r="L38" i="7"/>
  <c r="K38" i="7"/>
  <c r="J38" i="7"/>
  <c r="I38" i="7"/>
  <c r="H38" i="7"/>
  <c r="G38" i="7"/>
  <c r="F38" i="7"/>
  <c r="W37" i="7"/>
  <c r="V37" i="7"/>
  <c r="N37" i="7"/>
  <c r="M37" i="7"/>
  <c r="L37" i="7"/>
  <c r="K37" i="7"/>
  <c r="J37" i="7"/>
  <c r="I37" i="7"/>
  <c r="H37" i="7"/>
  <c r="G37" i="7"/>
  <c r="F37" i="7"/>
  <c r="N36" i="7"/>
  <c r="M36" i="7"/>
  <c r="E36" i="7"/>
  <c r="R33" i="7"/>
  <c r="R32" i="7"/>
  <c r="X27" i="7"/>
  <c r="R31" i="7"/>
  <c r="R30" i="7"/>
  <c r="R28" i="7"/>
  <c r="W27" i="7"/>
  <c r="V27" i="7"/>
  <c r="R26" i="7"/>
  <c r="R25" i="7"/>
  <c r="R24" i="7"/>
  <c r="X20" i="7"/>
  <c r="R23" i="7"/>
  <c r="R22" i="7"/>
  <c r="R21" i="7"/>
  <c r="W20" i="7"/>
  <c r="V20" i="7"/>
  <c r="R19" i="7"/>
  <c r="S19" i="7" s="1"/>
  <c r="R18" i="7"/>
  <c r="R16" i="7"/>
  <c r="X12" i="7"/>
  <c r="R15" i="7"/>
  <c r="R14" i="7"/>
  <c r="R13" i="7"/>
  <c r="R11" i="7"/>
  <c r="R10" i="7"/>
  <c r="R9" i="7"/>
  <c r="R8" i="7"/>
  <c r="R7" i="7"/>
  <c r="R6" i="7"/>
  <c r="R5" i="7"/>
  <c r="W4" i="7"/>
  <c r="V4" i="7"/>
  <c r="F4" i="7"/>
  <c r="E4" i="7"/>
  <c r="G58" i="7" l="1"/>
  <c r="F36" i="7"/>
  <c r="R88" i="7"/>
  <c r="S88" i="7" s="1"/>
  <c r="S86" i="7"/>
  <c r="S83" i="7"/>
  <c r="R78" i="7"/>
  <c r="S78" i="7" s="1"/>
  <c r="S80" i="7"/>
  <c r="S82" i="7"/>
  <c r="S81" i="7"/>
  <c r="H58" i="7"/>
  <c r="L58" i="7"/>
  <c r="R60" i="7"/>
  <c r="T60" i="7" s="1"/>
  <c r="I58" i="7"/>
  <c r="M58" i="7"/>
  <c r="K58" i="7"/>
  <c r="R39" i="7"/>
  <c r="J36" i="7"/>
  <c r="I36" i="7"/>
  <c r="V48" i="7"/>
  <c r="V36" i="7"/>
  <c r="R138" i="7"/>
  <c r="S138" i="7" s="1"/>
  <c r="S87" i="7"/>
  <c r="S85" i="7"/>
  <c r="S84" i="7"/>
  <c r="S79" i="7"/>
  <c r="T33" i="7"/>
  <c r="S7" i="7"/>
  <c r="S10" i="7"/>
  <c r="S23" i="7"/>
  <c r="S26" i="7"/>
  <c r="S30" i="7"/>
  <c r="S32" i="7"/>
  <c r="S46" i="7"/>
  <c r="S52" i="7"/>
  <c r="X51" i="7"/>
  <c r="S63" i="7"/>
  <c r="S67" i="7"/>
  <c r="S75" i="7"/>
  <c r="S90" i="7"/>
  <c r="S93" i="7"/>
  <c r="S101" i="7"/>
  <c r="S111" i="7"/>
  <c r="S113" i="7"/>
  <c r="S117" i="7"/>
  <c r="S119" i="7"/>
  <c r="S140" i="7"/>
  <c r="S8" i="7"/>
  <c r="S11" i="7"/>
  <c r="S13" i="7"/>
  <c r="S16" i="7"/>
  <c r="S40" i="7"/>
  <c r="S43" i="7"/>
  <c r="S47" i="7"/>
  <c r="S55" i="7"/>
  <c r="S51" i="7" s="1"/>
  <c r="S64" i="7"/>
  <c r="S72" i="7"/>
  <c r="S76" i="7"/>
  <c r="S91" i="7"/>
  <c r="S94" i="7"/>
  <c r="S102" i="7"/>
  <c r="S108" i="7"/>
  <c r="S114" i="7"/>
  <c r="S120" i="7"/>
  <c r="S123" i="7"/>
  <c r="S127" i="7"/>
  <c r="S135" i="7"/>
  <c r="S5" i="7"/>
  <c r="S14" i="7"/>
  <c r="S18" i="7"/>
  <c r="S21" i="7"/>
  <c r="S24" i="7"/>
  <c r="S31" i="7"/>
  <c r="S44" i="7"/>
  <c r="S53" i="7"/>
  <c r="X49" i="7"/>
  <c r="S56" i="7"/>
  <c r="S61" i="7"/>
  <c r="S65" i="7"/>
  <c r="S68" i="7"/>
  <c r="S70" i="7"/>
  <c r="S73" i="7"/>
  <c r="S77" i="7"/>
  <c r="S95" i="7"/>
  <c r="S99" i="7"/>
  <c r="S103" i="7"/>
  <c r="S106" i="7"/>
  <c r="S109" i="7"/>
  <c r="S115" i="7"/>
  <c r="S121" i="7"/>
  <c r="R126" i="7"/>
  <c r="S126" i="7" s="1"/>
  <c r="S128" i="7"/>
  <c r="S136" i="7"/>
  <c r="S6" i="7"/>
  <c r="S9" i="7"/>
  <c r="S15" i="7"/>
  <c r="S22" i="7"/>
  <c r="S25" i="7"/>
  <c r="S28" i="7"/>
  <c r="S41" i="7"/>
  <c r="S45" i="7"/>
  <c r="S54" i="7"/>
  <c r="S62" i="7"/>
  <c r="S66" i="7"/>
  <c r="S71" i="7"/>
  <c r="S74" i="7"/>
  <c r="S89" i="7"/>
  <c r="S92" i="7"/>
  <c r="S96" i="7"/>
  <c r="S100" i="7"/>
  <c r="S110" i="7"/>
  <c r="S116" i="7"/>
  <c r="S122" i="7"/>
  <c r="S130" i="7"/>
  <c r="S139" i="7"/>
  <c r="X138" i="7"/>
  <c r="W36" i="7"/>
  <c r="R38" i="7"/>
  <c r="G36" i="7"/>
  <c r="K36" i="7"/>
  <c r="R69" i="7"/>
  <c r="T69" i="7" s="1"/>
  <c r="F124" i="7"/>
  <c r="R134" i="7"/>
  <c r="T134" i="7" s="1"/>
  <c r="R20" i="7"/>
  <c r="T20" i="7" s="1"/>
  <c r="F58" i="7"/>
  <c r="J58" i="7"/>
  <c r="N58" i="7"/>
  <c r="R118" i="7"/>
  <c r="T118" i="7" s="1"/>
  <c r="R37" i="7"/>
  <c r="T37" i="7" s="1"/>
  <c r="H36" i="7"/>
  <c r="L36" i="7"/>
  <c r="R51" i="7"/>
  <c r="T51" i="7" s="1"/>
  <c r="R98" i="7"/>
  <c r="T98" i="7" s="1"/>
  <c r="R105" i="7"/>
  <c r="T105" i="7" s="1"/>
  <c r="R112" i="7"/>
  <c r="T112" i="7" s="1"/>
  <c r="W58" i="7"/>
  <c r="W48" i="7"/>
  <c r="R27" i="7"/>
  <c r="T27" i="7" s="1"/>
  <c r="R12" i="7"/>
  <c r="R4" i="7"/>
  <c r="X4" i="7"/>
  <c r="S33" i="7"/>
  <c r="F48" i="7"/>
  <c r="R49" i="7"/>
  <c r="T49" i="7" s="1"/>
  <c r="V58" i="7"/>
  <c r="S104" i="7"/>
  <c r="R50" i="7"/>
  <c r="T50" i="7" s="1"/>
  <c r="R59" i="7"/>
  <c r="T59" i="7" s="1"/>
  <c r="R125" i="7"/>
  <c r="T125" i="7" s="1"/>
  <c r="J3" i="7" l="1"/>
  <c r="W3" i="7"/>
  <c r="S12" i="7"/>
  <c r="T4" i="7"/>
  <c r="X50" i="7"/>
  <c r="X48" i="7" s="1"/>
  <c r="T138" i="7"/>
  <c r="S49" i="7"/>
  <c r="S50" i="7"/>
  <c r="T78" i="7"/>
  <c r="T88" i="7"/>
  <c r="S105" i="7"/>
  <c r="S69" i="7"/>
  <c r="R58" i="7"/>
  <c r="T58" i="7" s="1"/>
  <c r="S60" i="7"/>
  <c r="S39" i="7"/>
  <c r="X59" i="7"/>
  <c r="S20" i="7"/>
  <c r="X37" i="7"/>
  <c r="T38" i="7"/>
  <c r="S98" i="7"/>
  <c r="S38" i="7"/>
  <c r="X105" i="7"/>
  <c r="X38" i="7"/>
  <c r="S37" i="7"/>
  <c r="X69" i="7"/>
  <c r="S125" i="7"/>
  <c r="S134" i="7"/>
  <c r="S27" i="7"/>
  <c r="T126" i="7"/>
  <c r="X98" i="7"/>
  <c r="X134" i="7"/>
  <c r="S118" i="7"/>
  <c r="R124" i="7"/>
  <c r="T124" i="7" s="1"/>
  <c r="X60" i="7"/>
  <c r="X39" i="7"/>
  <c r="S112" i="7"/>
  <c r="S4" i="7"/>
  <c r="R36" i="7"/>
  <c r="T36" i="7" s="1"/>
  <c r="T12" i="7"/>
  <c r="R48" i="7"/>
  <c r="S59" i="7"/>
  <c r="T3" i="7" l="1"/>
  <c r="R3" i="7"/>
  <c r="S58" i="7"/>
  <c r="X58" i="7"/>
  <c r="X36" i="7"/>
  <c r="S124" i="7"/>
  <c r="S36" i="7"/>
  <c r="T48" i="7"/>
  <c r="S48" i="7"/>
  <c r="X3" i="7" l="1"/>
  <c r="P4" i="5"/>
  <c r="R5" i="5"/>
  <c r="R4" i="5"/>
  <c r="Q4" i="5"/>
  <c r="R3" i="5" l="1"/>
  <c r="Q3" i="5"/>
  <c r="E4" i="5" l="1"/>
  <c r="F4" i="5"/>
  <c r="G4" i="5"/>
  <c r="H4" i="5"/>
  <c r="I4" i="5"/>
  <c r="J4" i="5"/>
  <c r="K4" i="5"/>
  <c r="E5" i="5"/>
  <c r="F5" i="5"/>
  <c r="G5" i="5"/>
  <c r="H5" i="5"/>
  <c r="I5" i="5"/>
  <c r="J5" i="5"/>
  <c r="K5" i="5"/>
  <c r="P5" i="5"/>
  <c r="P3" i="5" s="1"/>
  <c r="D5" i="5"/>
  <c r="L5" i="5" s="1"/>
  <c r="N5" i="5" s="1"/>
  <c r="D4" i="5"/>
  <c r="L4" i="5" l="1"/>
  <c r="N4" i="5" s="1"/>
  <c r="I3" i="5"/>
  <c r="H3" i="5"/>
  <c r="E3" i="5"/>
  <c r="G3" i="5"/>
  <c r="K3" i="5"/>
  <c r="J3" i="5"/>
  <c r="F3" i="5"/>
  <c r="M4" i="5"/>
  <c r="M5" i="5"/>
  <c r="D3" i="5"/>
  <c r="L3" i="5" l="1"/>
  <c r="N3" i="5" s="1"/>
  <c r="M3" i="5"/>
  <c r="S143" i="7"/>
  <c r="S142" i="7"/>
  <c r="V141" i="7"/>
  <c r="V3" i="7" s="1"/>
  <c r="S141" i="7"/>
  <c r="S3" i="7" s="1"/>
</calcChain>
</file>

<file path=xl/sharedStrings.xml><?xml version="1.0" encoding="utf-8"?>
<sst xmlns="http://schemas.openxmlformats.org/spreadsheetml/2006/main" count="451" uniqueCount="248">
  <si>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</si>
  <si>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</si>
  <si>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</si>
  <si>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</si>
  <si>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</si>
  <si>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</si>
  <si>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</si>
  <si>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</si>
  <si>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</si>
  <si>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</si>
  <si>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</si>
  <si>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</si>
  <si>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</si>
  <si>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</si>
  <si>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</si>
  <si>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</si>
  <si>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</si>
  <si>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</si>
  <si>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</si>
  <si>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</si>
  <si>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</si>
  <si>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</si>
  <si>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ჩამანაცვლებელი ფარმაცევტული პროდუქტის შესყიდვა</t>
  </si>
  <si>
    <t>ეფექტურობის შეფასების კომპონენტი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</si>
  <si>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</si>
  <si>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</si>
  <si>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</si>
  <si>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</si>
  <si>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</si>
  <si>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</si>
  <si>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</si>
  <si>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</si>
  <si>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</si>
  <si>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</si>
  <si>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</si>
  <si>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</si>
  <si>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</si>
  <si>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</si>
  <si>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</si>
  <si>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</si>
  <si>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</si>
  <si>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</si>
  <si>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</si>
  <si>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</si>
  <si>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</si>
  <si>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</si>
  <si>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</si>
  <si>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</si>
  <si>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</si>
  <si>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</si>
  <si>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</si>
  <si>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</si>
  <si>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</si>
  <si>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</si>
  <si>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</si>
  <si>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</si>
  <si>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</si>
  <si>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</si>
  <si>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</si>
  <si>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</si>
  <si>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</si>
  <si>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</si>
  <si>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</si>
  <si>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</si>
  <si>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</si>
  <si>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</si>
  <si>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</si>
  <si>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</si>
  <si>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</si>
  <si>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</si>
  <si>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</si>
  <si>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</si>
  <si>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</si>
  <si>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</si>
  <si>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</si>
  <si>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</si>
  <si>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</si>
  <si>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</si>
  <si>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</si>
  <si>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</si>
  <si>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</si>
  <si>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</si>
  <si>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დონორული სისხლის კვლევა B და C ჰეპატიტზე, აივ-ინფექციასა/შიდსა და სიფილისზე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</si>
  <si>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</si>
  <si>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</si>
  <si>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</si>
  <si>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</si>
  <si>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</si>
  <si>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</si>
  <si>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</si>
  <si>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</si>
  <si>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</si>
  <si>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</si>
  <si>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</si>
  <si>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</si>
  <si>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</si>
  <si>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</si>
  <si>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</si>
  <si>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</si>
  <si>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</si>
  <si>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</si>
  <si>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</si>
  <si>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</si>
  <si>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</si>
  <si>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</si>
  <si>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</si>
  <si>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</si>
  <si>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</si>
  <si>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</si>
  <si>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</si>
  <si>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</si>
  <si>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</si>
  <si>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</si>
  <si>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</si>
  <si>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</si>
  <si>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</si>
  <si>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</si>
  <si>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 xml:space="preserve">N მთავრობის დადგენილება ცვლილება 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</si>
  <si>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</si>
  <si>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</si>
  <si>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</si>
  <si>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</si>
  <si>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</si>
  <si>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</si>
  <si>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</si>
  <si>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</si>
  <si>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>27 03 02 02</t>
  </si>
  <si>
    <t>27 03 02 03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</si>
  <si>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</si>
  <si>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</si>
  <si>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</si>
  <si>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</si>
  <si>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</si>
  <si>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</si>
  <si>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</si>
  <si>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</si>
  <si>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საყვარელიძე 2.1</t>
  </si>
  <si>
    <t>27 03 02 07</t>
  </si>
  <si>
    <t>27 03 02 07 01</t>
  </si>
  <si>
    <t>27 03 02 07 02</t>
  </si>
  <si>
    <t>27 03 02 07 03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</si>
  <si>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</si>
  <si>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</si>
  <si>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</si>
  <si>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</si>
  <si>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</si>
  <si>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>27 03 02 09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</si>
  <si>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</si>
  <si>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</si>
  <si>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</si>
  <si>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</si>
  <si>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</si>
  <si>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</si>
  <si>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</si>
  <si>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</si>
  <si>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</si>
  <si>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</si>
  <si>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</si>
  <si>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</si>
  <si>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</si>
  <si>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</si>
  <si>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</si>
  <si>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</si>
  <si>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</si>
  <si>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</si>
  <si>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27 03 03 08</t>
  </si>
  <si>
    <t>27 03 03 09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</si>
  <si>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</si>
  <si>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</si>
  <si>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</si>
  <si>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</si>
  <si>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</si>
  <si>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</si>
  <si>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</si>
  <si>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</si>
  <si>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</si>
  <si>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</si>
  <si>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ბავშვთა სისხლში ტყვიის შემცველობის ბიომონიტორინგი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</si>
  <si>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</si>
  <si>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</si>
  <si>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>პირველადი ჯანდაცვის მომსახურება სოფლად</t>
  </si>
  <si>
    <t>N674 მთავრობის დადგენილება ორიგინალი</t>
  </si>
  <si>
    <t>2020 წლის დამტკიცებული ბიუჯეტი</t>
  </si>
  <si>
    <t>N მთავრობის დადგენილება  ცვლილება)</t>
  </si>
  <si>
    <t>N   მთავრობის დადგენილება ცვლილება</t>
  </si>
  <si>
    <t>N674 მთავრობის დადგენილება დაზუსტებული  (ჯამური)</t>
  </si>
  <si>
    <t>2020 წლის დაზუსტებული ბიუჯეტი</t>
  </si>
  <si>
    <t>N674 მთავრობის დადგენილება დაზუსტებული კოდექსით</t>
  </si>
  <si>
    <t>1-დან 6 წლამდე ასაკის ბავშვთა  მსუბუქი და საშუალო ხარისხის მენტალური განვითარების დარღვევების პრევენცია</t>
  </si>
  <si>
    <t>დღენაკლულთა რეტინოპათიის სკრინინგი</t>
  </si>
  <si>
    <t>საინფორმაციო რეგისტრებისა და ელექტრონული მოდულების განვითარება</t>
  </si>
  <si>
    <t>პრევენციული ღონისძიებების პოპულარიზაცია და საინფორმაციო მხარდაჭერა</t>
  </si>
  <si>
    <t>პოსტექსპოზიციური ანტირაბიული პროფილაქტიკისათვის ანტირაბიული სამკურნალო საშუალებებით უზრუნველყოფა</t>
  </si>
  <si>
    <t>საინფორმაციო-საგანმანათლებლო ღონისძიებები (მ.შ. იმუნიზაციისა და მარაგების მართვის ერთიანი ელექტრონული სისტემების მართვა და ადმინისტრირება)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</si>
  <si>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</si>
  <si>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3800 ლარისა) </t>
  </si>
  <si>
    <t xml:space="preserve">ხარისხის გარე კონტროლის და მონიტორინგის უზრუნველყოფა </t>
  </si>
  <si>
    <t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პროქტი</t>
  </si>
  <si>
    <t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</t>
  </si>
  <si>
    <t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</si>
  <si>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</si>
  <si>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 xml:space="preserve">ლაბორატორიული კონტროლი და ნახველისა და სხვა საკვლევი მასალის ლოჯისტიკა, მ.შ: </t>
  </si>
  <si>
    <t xml:space="preserve"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</si>
  <si>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</si>
  <si>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სამკურნალო პირველი და მეორე რიგის (სრული ღირებულების არა უმეტეს 80%)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</si>
  <si>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</si>
  <si>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აივ-ინფექცია/შიდსზე ნებაყოფლობითი კონსულტირება და ტესტირება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</si>
  <si>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80%-ისა) მედიკამენტების შესყიდვა </t>
  </si>
  <si>
    <t xml:space="preserve">სქესობრივი გზით გადამდები ინფექციების დიაგნოსტიკა და მკურნალობა აივ ინფექცია/შიდსის მაღალი რისკის პირებში </t>
  </si>
  <si>
    <t>პილოტი-აივ ინფექცია/შიდსის პრევენცია ნარკოტიკების ინექციურ მომხმარებლებში (ნიმ) (2020 წლის 1 ივლისიდან)</t>
  </si>
  <si>
    <t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(B ჰეპატიტის საწინააღმდეგო იმუნოგლობულინით) უზრუნველყოფა</t>
  </si>
  <si>
    <t>მედიკამენტებით უზრუნველყოფა, მათ შორის:</t>
  </si>
  <si>
    <t>სამკურნალო საშუალებების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</t>
  </si>
  <si>
    <t xml:space="preserve">სტაციონარული დეტოქსიკაცია და პირველადი რეაბილიტაცია ოპიოიდების, სტიმულატორებისა და სხვა ფსიქოაქტიური ნივთიერებების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</si>
  <si>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</si>
  <si>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 xml:space="preserve">№2 და №8 პენიტენციურ დაწესებულებებში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</si>
  <si>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</si>
  <si>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</si>
  <si>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სააგენტო 9</t>
  </si>
  <si>
    <t>საცხოვრისების განვითარება</t>
  </si>
  <si>
    <t xml:space="preserve">ჰჰემოფილიითა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</t>
  </si>
  <si>
    <t xml:space="preserve">პირველადი და გადაუდებელი სამედიცინო დახმარების უზრუნველყოფა </t>
  </si>
  <si>
    <t xml:space="preserve">პირველადი და გადაუდებელი სამედიცინო დახმარების უზრუნველყოფის ქვეპროგრამა 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</si>
  <si>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</si>
  <si>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სასწრაფო სამედიცინო დახმარება და სამედიცინო ტრანსპორტირება</t>
  </si>
  <si>
    <t>შიდა ქართლის სოფლების ამბულატორიული ქსელის ხელშეწყობა და განვითარება</t>
  </si>
  <si>
    <t>სასწრაფო 1</t>
  </si>
  <si>
    <t>სასწრაფო 2.2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</si>
  <si>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</si>
  <si>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</si>
  <si>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 xml:space="preserve">ყოფილი უმაღლესი პოლიტიკური თანამდებობის პირების ოჯახის წევრთა სამედიცინო დაზღვევის კომპონენტი </t>
  </si>
  <si>
    <t>კონტროლი       (R-T)</t>
  </si>
  <si>
    <t>N169 დადგენილების ცვლილება 2020 წლისათვის N677 მთავრობის დადგენილება 2020 წელი</t>
  </si>
  <si>
    <t xml:space="preserve"> ლოჯისტიკის კომპონენტი </t>
  </si>
  <si>
    <t xml:space="preserve">N მთავრობის დადგენილება   ცვლილება </t>
  </si>
  <si>
    <t>კონტროლი        (N-Q)</t>
  </si>
  <si>
    <t>27 03 03 11</t>
  </si>
  <si>
    <t>ახალი კორონავირუსული დაავადების COVID 19-ის მართვა</t>
  </si>
  <si>
    <r>
      <t xml:space="preserve">27 03 03 11 01 </t>
    </r>
    <r>
      <rPr>
        <b/>
        <sz val="8"/>
        <color theme="8"/>
        <rFont val="Arial"/>
        <family val="2"/>
      </rPr>
      <t>სამინისტრო</t>
    </r>
  </si>
  <si>
    <r>
      <t xml:space="preserve">27 03 03 11 02 </t>
    </r>
    <r>
      <rPr>
        <b/>
        <sz val="8"/>
        <color theme="6"/>
        <rFont val="Arial"/>
        <family val="2"/>
      </rPr>
      <t>სააგენტო</t>
    </r>
  </si>
  <si>
    <t xml:space="preserve">N176 მთავრობის დადგენილება   ცვლილება  </t>
  </si>
  <si>
    <t xml:space="preserve">N213 მთავრობის დადგენილება ცვლილება </t>
  </si>
  <si>
    <r>
      <t xml:space="preserve">27 03 03 11 03 </t>
    </r>
    <r>
      <rPr>
        <b/>
        <sz val="8"/>
        <color rgb="FFFF0000"/>
        <rFont val="Arial"/>
        <family val="2"/>
      </rPr>
      <t>საყვარელიძე</t>
    </r>
  </si>
  <si>
    <t xml:space="preserve">N290 მთავრობის დადგენილება ცვლილება </t>
  </si>
  <si>
    <t xml:space="preserve">„ახალი კორონავირუსით  (SARS-CoV-2) გამოწვეული ინფექციის (COVID-19) მართვის ხელშეწყობისთვის სამინისტროს მიერ განსახორციელებლი ღონისძიებები </t>
  </si>
  <si>
    <t xml:space="preserve">„ახალი კორონავირუსით  (SARS-CoV-2) გამოწვეული ინფექციის (COVID-19) მართვისთვის გასატარებელი ღონისძიებები 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</si>
  <si>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</si>
  <si>
    <t xml:space="preserve">N302 მთავრობის დადგენილება ცვლილება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</si>
</sst>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8"/>
      <color theme="6"/>
      <name val="Arial"/>
      <family val="2"/>
    </font>
    <font>
      <b/>
      <sz val="8"/>
      <color theme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4"/>
  <sheetViews>
    <sheetView tabSelected="1" view="pageBreakPreview" zoomScaleNormal="100" zoomScaleSheetLayoutView="100" workbookViewId="0">
      <pane xSplit="4" ySplit="2" topLeftCell="H3" activePane="bottomRight" state="frozen"/>
      <selection pane="topRight" activeCell="D1" sqref="D1"/>
      <selection pane="bottomLeft" activeCell="A3" sqref="A3"/>
      <selection pane="bottomRight" activeCell="J134" sqref="J134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0" width="15" customWidth="1"/>
    <col min="11" max="17" width="15" hidden="1" customWidth="1"/>
    <col min="18" max="18" width="15" customWidth="1"/>
    <col min="19" max="20" width="15.42578125" hidden="1" customWidth="1"/>
    <col min="21" max="21" width="15" hidden="1" customWidth="1"/>
    <col min="22" max="22" width="14.28515625" customWidth="1"/>
    <col min="23" max="23" width="16" customWidth="1"/>
    <col min="24" max="24" width="17.7109375" customWidth="1"/>
    <col min="25" max="25" width="10.28515625" bestFit="1" customWidth="1"/>
    <col min="256" max="256" width="69" bestFit="1" customWidth="1"/>
    <col min="257" max="257" width="14.7109375" customWidth="1"/>
    <col min="258" max="258" width="15.140625" customWidth="1"/>
    <col min="259" max="259" width="13.140625" bestFit="1" customWidth="1"/>
    <col min="260" max="260" width="12.140625" bestFit="1" customWidth="1"/>
    <col min="262" max="262" width="10.140625" bestFit="1" customWidth="1"/>
    <col min="264" max="264" width="12.140625" bestFit="1" customWidth="1"/>
    <col min="266" max="266" width="11.42578125" bestFit="1" customWidth="1"/>
    <col min="512" max="512" width="69" bestFit="1" customWidth="1"/>
    <col min="513" max="513" width="14.7109375" customWidth="1"/>
    <col min="514" max="514" width="15.140625" customWidth="1"/>
    <col min="515" max="515" width="13.140625" bestFit="1" customWidth="1"/>
    <col min="516" max="516" width="12.140625" bestFit="1" customWidth="1"/>
    <col min="518" max="518" width="10.140625" bestFit="1" customWidth="1"/>
    <col min="520" max="520" width="12.140625" bestFit="1" customWidth="1"/>
    <col min="522" max="522" width="11.42578125" bestFit="1" customWidth="1"/>
    <col min="768" max="768" width="69" bestFit="1" customWidth="1"/>
    <col min="769" max="769" width="14.7109375" customWidth="1"/>
    <col min="770" max="770" width="15.140625" customWidth="1"/>
    <col min="771" max="771" width="13.140625" bestFit="1" customWidth="1"/>
    <col min="772" max="772" width="12.140625" bestFit="1" customWidth="1"/>
    <col min="774" max="774" width="10.140625" bestFit="1" customWidth="1"/>
    <col min="776" max="776" width="12.140625" bestFit="1" customWidth="1"/>
    <col min="778" max="778" width="11.42578125" bestFit="1" customWidth="1"/>
    <col min="1024" max="1024" width="69" bestFit="1" customWidth="1"/>
    <col min="1025" max="1025" width="14.7109375" customWidth="1"/>
    <col min="1026" max="1026" width="15.140625" customWidth="1"/>
    <col min="1027" max="1027" width="13.140625" bestFit="1" customWidth="1"/>
    <col min="1028" max="1028" width="12.140625" bestFit="1" customWidth="1"/>
    <col min="1030" max="1030" width="10.140625" bestFit="1" customWidth="1"/>
    <col min="1032" max="1032" width="12.140625" bestFit="1" customWidth="1"/>
    <col min="1034" max="1034" width="11.42578125" bestFit="1" customWidth="1"/>
    <col min="1280" max="1280" width="69" bestFit="1" customWidth="1"/>
    <col min="1281" max="1281" width="14.7109375" customWidth="1"/>
    <col min="1282" max="1282" width="15.140625" customWidth="1"/>
    <col min="1283" max="1283" width="13.140625" bestFit="1" customWidth="1"/>
    <col min="1284" max="1284" width="12.140625" bestFit="1" customWidth="1"/>
    <col min="1286" max="1286" width="10.140625" bestFit="1" customWidth="1"/>
    <col min="1288" max="1288" width="12.140625" bestFit="1" customWidth="1"/>
    <col min="1290" max="1290" width="11.42578125" bestFit="1" customWidth="1"/>
    <col min="1536" max="1536" width="69" bestFit="1" customWidth="1"/>
    <col min="1537" max="1537" width="14.7109375" customWidth="1"/>
    <col min="1538" max="1538" width="15.140625" customWidth="1"/>
    <col min="1539" max="1539" width="13.140625" bestFit="1" customWidth="1"/>
    <col min="1540" max="1540" width="12.140625" bestFit="1" customWidth="1"/>
    <col min="1542" max="1542" width="10.140625" bestFit="1" customWidth="1"/>
    <col min="1544" max="1544" width="12.140625" bestFit="1" customWidth="1"/>
    <col min="1546" max="1546" width="11.42578125" bestFit="1" customWidth="1"/>
    <col min="1792" max="1792" width="69" bestFit="1" customWidth="1"/>
    <col min="1793" max="1793" width="14.7109375" customWidth="1"/>
    <col min="1794" max="1794" width="15.140625" customWidth="1"/>
    <col min="1795" max="1795" width="13.140625" bestFit="1" customWidth="1"/>
    <col min="1796" max="1796" width="12.140625" bestFit="1" customWidth="1"/>
    <col min="1798" max="1798" width="10.140625" bestFit="1" customWidth="1"/>
    <col min="1800" max="1800" width="12.140625" bestFit="1" customWidth="1"/>
    <col min="1802" max="1802" width="11.42578125" bestFit="1" customWidth="1"/>
    <col min="2048" max="2048" width="69" bestFit="1" customWidth="1"/>
    <col min="2049" max="2049" width="14.7109375" customWidth="1"/>
    <col min="2050" max="2050" width="15.140625" customWidth="1"/>
    <col min="2051" max="2051" width="13.140625" bestFit="1" customWidth="1"/>
    <col min="2052" max="2052" width="12.140625" bestFit="1" customWidth="1"/>
    <col min="2054" max="2054" width="10.140625" bestFit="1" customWidth="1"/>
    <col min="2056" max="2056" width="12.140625" bestFit="1" customWidth="1"/>
    <col min="2058" max="2058" width="11.42578125" bestFit="1" customWidth="1"/>
    <col min="2304" max="2304" width="69" bestFit="1" customWidth="1"/>
    <col min="2305" max="2305" width="14.7109375" customWidth="1"/>
    <col min="2306" max="2306" width="15.140625" customWidth="1"/>
    <col min="2307" max="2307" width="13.140625" bestFit="1" customWidth="1"/>
    <col min="2308" max="2308" width="12.140625" bestFit="1" customWidth="1"/>
    <col min="2310" max="2310" width="10.140625" bestFit="1" customWidth="1"/>
    <col min="2312" max="2312" width="12.140625" bestFit="1" customWidth="1"/>
    <col min="2314" max="2314" width="11.42578125" bestFit="1" customWidth="1"/>
    <col min="2560" max="2560" width="69" bestFit="1" customWidth="1"/>
    <col min="2561" max="2561" width="14.7109375" customWidth="1"/>
    <col min="2562" max="2562" width="15.140625" customWidth="1"/>
    <col min="2563" max="2563" width="13.140625" bestFit="1" customWidth="1"/>
    <col min="2564" max="2564" width="12.140625" bestFit="1" customWidth="1"/>
    <col min="2566" max="2566" width="10.140625" bestFit="1" customWidth="1"/>
    <col min="2568" max="2568" width="12.140625" bestFit="1" customWidth="1"/>
    <col min="2570" max="2570" width="11.42578125" bestFit="1" customWidth="1"/>
    <col min="2816" max="2816" width="69" bestFit="1" customWidth="1"/>
    <col min="2817" max="2817" width="14.7109375" customWidth="1"/>
    <col min="2818" max="2818" width="15.140625" customWidth="1"/>
    <col min="2819" max="2819" width="13.140625" bestFit="1" customWidth="1"/>
    <col min="2820" max="2820" width="12.140625" bestFit="1" customWidth="1"/>
    <col min="2822" max="2822" width="10.140625" bestFit="1" customWidth="1"/>
    <col min="2824" max="2824" width="12.140625" bestFit="1" customWidth="1"/>
    <col min="2826" max="2826" width="11.42578125" bestFit="1" customWidth="1"/>
    <col min="3072" max="3072" width="69" bestFit="1" customWidth="1"/>
    <col min="3073" max="3073" width="14.7109375" customWidth="1"/>
    <col min="3074" max="3074" width="15.140625" customWidth="1"/>
    <col min="3075" max="3075" width="13.140625" bestFit="1" customWidth="1"/>
    <col min="3076" max="3076" width="12.140625" bestFit="1" customWidth="1"/>
    <col min="3078" max="3078" width="10.140625" bestFit="1" customWidth="1"/>
    <col min="3080" max="3080" width="12.140625" bestFit="1" customWidth="1"/>
    <col min="3082" max="3082" width="11.42578125" bestFit="1" customWidth="1"/>
    <col min="3328" max="3328" width="69" bestFit="1" customWidth="1"/>
    <col min="3329" max="3329" width="14.7109375" customWidth="1"/>
    <col min="3330" max="3330" width="15.140625" customWidth="1"/>
    <col min="3331" max="3331" width="13.140625" bestFit="1" customWidth="1"/>
    <col min="3332" max="3332" width="12.140625" bestFit="1" customWidth="1"/>
    <col min="3334" max="3334" width="10.140625" bestFit="1" customWidth="1"/>
    <col min="3336" max="3336" width="12.140625" bestFit="1" customWidth="1"/>
    <col min="3338" max="3338" width="11.42578125" bestFit="1" customWidth="1"/>
    <col min="3584" max="3584" width="69" bestFit="1" customWidth="1"/>
    <col min="3585" max="3585" width="14.7109375" customWidth="1"/>
    <col min="3586" max="3586" width="15.140625" customWidth="1"/>
    <col min="3587" max="3587" width="13.140625" bestFit="1" customWidth="1"/>
    <col min="3588" max="3588" width="12.140625" bestFit="1" customWidth="1"/>
    <col min="3590" max="3590" width="10.140625" bestFit="1" customWidth="1"/>
    <col min="3592" max="3592" width="12.140625" bestFit="1" customWidth="1"/>
    <col min="3594" max="3594" width="11.42578125" bestFit="1" customWidth="1"/>
    <col min="3840" max="3840" width="69" bestFit="1" customWidth="1"/>
    <col min="3841" max="3841" width="14.7109375" customWidth="1"/>
    <col min="3842" max="3842" width="15.140625" customWidth="1"/>
    <col min="3843" max="3843" width="13.140625" bestFit="1" customWidth="1"/>
    <col min="3844" max="3844" width="12.140625" bestFit="1" customWidth="1"/>
    <col min="3846" max="3846" width="10.140625" bestFit="1" customWidth="1"/>
    <col min="3848" max="3848" width="12.140625" bestFit="1" customWidth="1"/>
    <col min="3850" max="3850" width="11.42578125" bestFit="1" customWidth="1"/>
    <col min="4096" max="4096" width="69" bestFit="1" customWidth="1"/>
    <col min="4097" max="4097" width="14.7109375" customWidth="1"/>
    <col min="4098" max="4098" width="15.140625" customWidth="1"/>
    <col min="4099" max="4099" width="13.140625" bestFit="1" customWidth="1"/>
    <col min="4100" max="4100" width="12.140625" bestFit="1" customWidth="1"/>
    <col min="4102" max="4102" width="10.140625" bestFit="1" customWidth="1"/>
    <col min="4104" max="4104" width="12.140625" bestFit="1" customWidth="1"/>
    <col min="4106" max="4106" width="11.42578125" bestFit="1" customWidth="1"/>
    <col min="4352" max="4352" width="69" bestFit="1" customWidth="1"/>
    <col min="4353" max="4353" width="14.7109375" customWidth="1"/>
    <col min="4354" max="4354" width="15.140625" customWidth="1"/>
    <col min="4355" max="4355" width="13.140625" bestFit="1" customWidth="1"/>
    <col min="4356" max="4356" width="12.140625" bestFit="1" customWidth="1"/>
    <col min="4358" max="4358" width="10.140625" bestFit="1" customWidth="1"/>
    <col min="4360" max="4360" width="12.140625" bestFit="1" customWidth="1"/>
    <col min="4362" max="4362" width="11.42578125" bestFit="1" customWidth="1"/>
    <col min="4608" max="4608" width="69" bestFit="1" customWidth="1"/>
    <col min="4609" max="4609" width="14.7109375" customWidth="1"/>
    <col min="4610" max="4610" width="15.140625" customWidth="1"/>
    <col min="4611" max="4611" width="13.140625" bestFit="1" customWidth="1"/>
    <col min="4612" max="4612" width="12.140625" bestFit="1" customWidth="1"/>
    <col min="4614" max="4614" width="10.140625" bestFit="1" customWidth="1"/>
    <col min="4616" max="4616" width="12.140625" bestFit="1" customWidth="1"/>
    <col min="4618" max="4618" width="11.42578125" bestFit="1" customWidth="1"/>
    <col min="4864" max="4864" width="69" bestFit="1" customWidth="1"/>
    <col min="4865" max="4865" width="14.7109375" customWidth="1"/>
    <col min="4866" max="4866" width="15.140625" customWidth="1"/>
    <col min="4867" max="4867" width="13.140625" bestFit="1" customWidth="1"/>
    <col min="4868" max="4868" width="12.140625" bestFit="1" customWidth="1"/>
    <col min="4870" max="4870" width="10.140625" bestFit="1" customWidth="1"/>
    <col min="4872" max="4872" width="12.140625" bestFit="1" customWidth="1"/>
    <col min="4874" max="4874" width="11.42578125" bestFit="1" customWidth="1"/>
    <col min="5120" max="5120" width="69" bestFit="1" customWidth="1"/>
    <col min="5121" max="5121" width="14.7109375" customWidth="1"/>
    <col min="5122" max="5122" width="15.140625" customWidth="1"/>
    <col min="5123" max="5123" width="13.140625" bestFit="1" customWidth="1"/>
    <col min="5124" max="5124" width="12.140625" bestFit="1" customWidth="1"/>
    <col min="5126" max="5126" width="10.140625" bestFit="1" customWidth="1"/>
    <col min="5128" max="5128" width="12.140625" bestFit="1" customWidth="1"/>
    <col min="5130" max="5130" width="11.42578125" bestFit="1" customWidth="1"/>
    <col min="5376" max="5376" width="69" bestFit="1" customWidth="1"/>
    <col min="5377" max="5377" width="14.7109375" customWidth="1"/>
    <col min="5378" max="5378" width="15.140625" customWidth="1"/>
    <col min="5379" max="5379" width="13.140625" bestFit="1" customWidth="1"/>
    <col min="5380" max="5380" width="12.140625" bestFit="1" customWidth="1"/>
    <col min="5382" max="5382" width="10.140625" bestFit="1" customWidth="1"/>
    <col min="5384" max="5384" width="12.140625" bestFit="1" customWidth="1"/>
    <col min="5386" max="5386" width="11.42578125" bestFit="1" customWidth="1"/>
    <col min="5632" max="5632" width="69" bestFit="1" customWidth="1"/>
    <col min="5633" max="5633" width="14.7109375" customWidth="1"/>
    <col min="5634" max="5634" width="15.140625" customWidth="1"/>
    <col min="5635" max="5635" width="13.140625" bestFit="1" customWidth="1"/>
    <col min="5636" max="5636" width="12.140625" bestFit="1" customWidth="1"/>
    <col min="5638" max="5638" width="10.140625" bestFit="1" customWidth="1"/>
    <col min="5640" max="5640" width="12.140625" bestFit="1" customWidth="1"/>
    <col min="5642" max="5642" width="11.42578125" bestFit="1" customWidth="1"/>
    <col min="5888" max="5888" width="69" bestFit="1" customWidth="1"/>
    <col min="5889" max="5889" width="14.7109375" customWidth="1"/>
    <col min="5890" max="5890" width="15.140625" customWidth="1"/>
    <col min="5891" max="5891" width="13.140625" bestFit="1" customWidth="1"/>
    <col min="5892" max="5892" width="12.140625" bestFit="1" customWidth="1"/>
    <col min="5894" max="5894" width="10.140625" bestFit="1" customWidth="1"/>
    <col min="5896" max="5896" width="12.140625" bestFit="1" customWidth="1"/>
    <col min="5898" max="5898" width="11.42578125" bestFit="1" customWidth="1"/>
    <col min="6144" max="6144" width="69" bestFit="1" customWidth="1"/>
    <col min="6145" max="6145" width="14.7109375" customWidth="1"/>
    <col min="6146" max="6146" width="15.140625" customWidth="1"/>
    <col min="6147" max="6147" width="13.140625" bestFit="1" customWidth="1"/>
    <col min="6148" max="6148" width="12.140625" bestFit="1" customWidth="1"/>
    <col min="6150" max="6150" width="10.140625" bestFit="1" customWidth="1"/>
    <col min="6152" max="6152" width="12.140625" bestFit="1" customWidth="1"/>
    <col min="6154" max="6154" width="11.42578125" bestFit="1" customWidth="1"/>
    <col min="6400" max="6400" width="69" bestFit="1" customWidth="1"/>
    <col min="6401" max="6401" width="14.7109375" customWidth="1"/>
    <col min="6402" max="6402" width="15.140625" customWidth="1"/>
    <col min="6403" max="6403" width="13.140625" bestFit="1" customWidth="1"/>
    <col min="6404" max="6404" width="12.140625" bestFit="1" customWidth="1"/>
    <col min="6406" max="6406" width="10.140625" bestFit="1" customWidth="1"/>
    <col min="6408" max="6408" width="12.140625" bestFit="1" customWidth="1"/>
    <col min="6410" max="6410" width="11.42578125" bestFit="1" customWidth="1"/>
    <col min="6656" max="6656" width="69" bestFit="1" customWidth="1"/>
    <col min="6657" max="6657" width="14.7109375" customWidth="1"/>
    <col min="6658" max="6658" width="15.140625" customWidth="1"/>
    <col min="6659" max="6659" width="13.140625" bestFit="1" customWidth="1"/>
    <col min="6660" max="6660" width="12.140625" bestFit="1" customWidth="1"/>
    <col min="6662" max="6662" width="10.140625" bestFit="1" customWidth="1"/>
    <col min="6664" max="6664" width="12.140625" bestFit="1" customWidth="1"/>
    <col min="6666" max="6666" width="11.42578125" bestFit="1" customWidth="1"/>
    <col min="6912" max="6912" width="69" bestFit="1" customWidth="1"/>
    <col min="6913" max="6913" width="14.7109375" customWidth="1"/>
    <col min="6914" max="6914" width="15.140625" customWidth="1"/>
    <col min="6915" max="6915" width="13.140625" bestFit="1" customWidth="1"/>
    <col min="6916" max="6916" width="12.140625" bestFit="1" customWidth="1"/>
    <col min="6918" max="6918" width="10.140625" bestFit="1" customWidth="1"/>
    <col min="6920" max="6920" width="12.140625" bestFit="1" customWidth="1"/>
    <col min="6922" max="6922" width="11.42578125" bestFit="1" customWidth="1"/>
    <col min="7168" max="7168" width="69" bestFit="1" customWidth="1"/>
    <col min="7169" max="7169" width="14.7109375" customWidth="1"/>
    <col min="7170" max="7170" width="15.140625" customWidth="1"/>
    <col min="7171" max="7171" width="13.140625" bestFit="1" customWidth="1"/>
    <col min="7172" max="7172" width="12.140625" bestFit="1" customWidth="1"/>
    <col min="7174" max="7174" width="10.140625" bestFit="1" customWidth="1"/>
    <col min="7176" max="7176" width="12.140625" bestFit="1" customWidth="1"/>
    <col min="7178" max="7178" width="11.42578125" bestFit="1" customWidth="1"/>
    <col min="7424" max="7424" width="69" bestFit="1" customWidth="1"/>
    <col min="7425" max="7425" width="14.7109375" customWidth="1"/>
    <col min="7426" max="7426" width="15.140625" customWidth="1"/>
    <col min="7427" max="7427" width="13.140625" bestFit="1" customWidth="1"/>
    <col min="7428" max="7428" width="12.140625" bestFit="1" customWidth="1"/>
    <col min="7430" max="7430" width="10.140625" bestFit="1" customWidth="1"/>
    <col min="7432" max="7432" width="12.140625" bestFit="1" customWidth="1"/>
    <col min="7434" max="7434" width="11.42578125" bestFit="1" customWidth="1"/>
    <col min="7680" max="7680" width="69" bestFit="1" customWidth="1"/>
    <col min="7681" max="7681" width="14.7109375" customWidth="1"/>
    <col min="7682" max="7682" width="15.140625" customWidth="1"/>
    <col min="7683" max="7683" width="13.140625" bestFit="1" customWidth="1"/>
    <col min="7684" max="7684" width="12.140625" bestFit="1" customWidth="1"/>
    <col min="7686" max="7686" width="10.140625" bestFit="1" customWidth="1"/>
    <col min="7688" max="7688" width="12.140625" bestFit="1" customWidth="1"/>
    <col min="7690" max="7690" width="11.42578125" bestFit="1" customWidth="1"/>
    <col min="7936" max="7936" width="69" bestFit="1" customWidth="1"/>
    <col min="7937" max="7937" width="14.7109375" customWidth="1"/>
    <col min="7938" max="7938" width="15.140625" customWidth="1"/>
    <col min="7939" max="7939" width="13.140625" bestFit="1" customWidth="1"/>
    <col min="7940" max="7940" width="12.140625" bestFit="1" customWidth="1"/>
    <col min="7942" max="7942" width="10.140625" bestFit="1" customWidth="1"/>
    <col min="7944" max="7944" width="12.140625" bestFit="1" customWidth="1"/>
    <col min="7946" max="7946" width="11.42578125" bestFit="1" customWidth="1"/>
    <col min="8192" max="8192" width="69" bestFit="1" customWidth="1"/>
    <col min="8193" max="8193" width="14.7109375" customWidth="1"/>
    <col min="8194" max="8194" width="15.140625" customWidth="1"/>
    <col min="8195" max="8195" width="13.140625" bestFit="1" customWidth="1"/>
    <col min="8196" max="8196" width="12.140625" bestFit="1" customWidth="1"/>
    <col min="8198" max="8198" width="10.140625" bestFit="1" customWidth="1"/>
    <col min="8200" max="8200" width="12.140625" bestFit="1" customWidth="1"/>
    <col min="8202" max="8202" width="11.42578125" bestFit="1" customWidth="1"/>
    <col min="8448" max="8448" width="69" bestFit="1" customWidth="1"/>
    <col min="8449" max="8449" width="14.7109375" customWidth="1"/>
    <col min="8450" max="8450" width="15.140625" customWidth="1"/>
    <col min="8451" max="8451" width="13.140625" bestFit="1" customWidth="1"/>
    <col min="8452" max="8452" width="12.140625" bestFit="1" customWidth="1"/>
    <col min="8454" max="8454" width="10.140625" bestFit="1" customWidth="1"/>
    <col min="8456" max="8456" width="12.140625" bestFit="1" customWidth="1"/>
    <col min="8458" max="8458" width="11.42578125" bestFit="1" customWidth="1"/>
    <col min="8704" max="8704" width="69" bestFit="1" customWidth="1"/>
    <col min="8705" max="8705" width="14.7109375" customWidth="1"/>
    <col min="8706" max="8706" width="15.140625" customWidth="1"/>
    <col min="8707" max="8707" width="13.140625" bestFit="1" customWidth="1"/>
    <col min="8708" max="8708" width="12.140625" bestFit="1" customWidth="1"/>
    <col min="8710" max="8710" width="10.140625" bestFit="1" customWidth="1"/>
    <col min="8712" max="8712" width="12.140625" bestFit="1" customWidth="1"/>
    <col min="8714" max="8714" width="11.42578125" bestFit="1" customWidth="1"/>
    <col min="8960" max="8960" width="69" bestFit="1" customWidth="1"/>
    <col min="8961" max="8961" width="14.7109375" customWidth="1"/>
    <col min="8962" max="8962" width="15.140625" customWidth="1"/>
    <col min="8963" max="8963" width="13.140625" bestFit="1" customWidth="1"/>
    <col min="8964" max="8964" width="12.140625" bestFit="1" customWidth="1"/>
    <col min="8966" max="8966" width="10.140625" bestFit="1" customWidth="1"/>
    <col min="8968" max="8968" width="12.140625" bestFit="1" customWidth="1"/>
    <col min="8970" max="8970" width="11.42578125" bestFit="1" customWidth="1"/>
    <col min="9216" max="9216" width="69" bestFit="1" customWidth="1"/>
    <col min="9217" max="9217" width="14.7109375" customWidth="1"/>
    <col min="9218" max="9218" width="15.140625" customWidth="1"/>
    <col min="9219" max="9219" width="13.140625" bestFit="1" customWidth="1"/>
    <col min="9220" max="9220" width="12.140625" bestFit="1" customWidth="1"/>
    <col min="9222" max="9222" width="10.140625" bestFit="1" customWidth="1"/>
    <col min="9224" max="9224" width="12.140625" bestFit="1" customWidth="1"/>
    <col min="9226" max="9226" width="11.42578125" bestFit="1" customWidth="1"/>
    <col min="9472" max="9472" width="69" bestFit="1" customWidth="1"/>
    <col min="9473" max="9473" width="14.7109375" customWidth="1"/>
    <col min="9474" max="9474" width="15.140625" customWidth="1"/>
    <col min="9475" max="9475" width="13.140625" bestFit="1" customWidth="1"/>
    <col min="9476" max="9476" width="12.140625" bestFit="1" customWidth="1"/>
    <col min="9478" max="9478" width="10.140625" bestFit="1" customWidth="1"/>
    <col min="9480" max="9480" width="12.140625" bestFit="1" customWidth="1"/>
    <col min="9482" max="9482" width="11.42578125" bestFit="1" customWidth="1"/>
    <col min="9728" max="9728" width="69" bestFit="1" customWidth="1"/>
    <col min="9729" max="9729" width="14.7109375" customWidth="1"/>
    <col min="9730" max="9730" width="15.140625" customWidth="1"/>
    <col min="9731" max="9731" width="13.140625" bestFit="1" customWidth="1"/>
    <col min="9732" max="9732" width="12.140625" bestFit="1" customWidth="1"/>
    <col min="9734" max="9734" width="10.140625" bestFit="1" customWidth="1"/>
    <col min="9736" max="9736" width="12.140625" bestFit="1" customWidth="1"/>
    <col min="9738" max="9738" width="11.42578125" bestFit="1" customWidth="1"/>
    <col min="9984" max="9984" width="69" bestFit="1" customWidth="1"/>
    <col min="9985" max="9985" width="14.7109375" customWidth="1"/>
    <col min="9986" max="9986" width="15.140625" customWidth="1"/>
    <col min="9987" max="9987" width="13.140625" bestFit="1" customWidth="1"/>
    <col min="9988" max="9988" width="12.140625" bestFit="1" customWidth="1"/>
    <col min="9990" max="9990" width="10.140625" bestFit="1" customWidth="1"/>
    <col min="9992" max="9992" width="12.140625" bestFit="1" customWidth="1"/>
    <col min="9994" max="9994" width="11.42578125" bestFit="1" customWidth="1"/>
    <col min="10240" max="10240" width="69" bestFit="1" customWidth="1"/>
    <col min="10241" max="10241" width="14.7109375" customWidth="1"/>
    <col min="10242" max="10242" width="15.140625" customWidth="1"/>
    <col min="10243" max="10243" width="13.140625" bestFit="1" customWidth="1"/>
    <col min="10244" max="10244" width="12.140625" bestFit="1" customWidth="1"/>
    <col min="10246" max="10246" width="10.140625" bestFit="1" customWidth="1"/>
    <col min="10248" max="10248" width="12.140625" bestFit="1" customWidth="1"/>
    <col min="10250" max="10250" width="11.42578125" bestFit="1" customWidth="1"/>
    <col min="10496" max="10496" width="69" bestFit="1" customWidth="1"/>
    <col min="10497" max="10497" width="14.7109375" customWidth="1"/>
    <col min="10498" max="10498" width="15.140625" customWidth="1"/>
    <col min="10499" max="10499" width="13.140625" bestFit="1" customWidth="1"/>
    <col min="10500" max="10500" width="12.140625" bestFit="1" customWidth="1"/>
    <col min="10502" max="10502" width="10.140625" bestFit="1" customWidth="1"/>
    <col min="10504" max="10504" width="12.140625" bestFit="1" customWidth="1"/>
    <col min="10506" max="10506" width="11.42578125" bestFit="1" customWidth="1"/>
    <col min="10752" max="10752" width="69" bestFit="1" customWidth="1"/>
    <col min="10753" max="10753" width="14.7109375" customWidth="1"/>
    <col min="10754" max="10754" width="15.140625" customWidth="1"/>
    <col min="10755" max="10755" width="13.140625" bestFit="1" customWidth="1"/>
    <col min="10756" max="10756" width="12.140625" bestFit="1" customWidth="1"/>
    <col min="10758" max="10758" width="10.140625" bestFit="1" customWidth="1"/>
    <col min="10760" max="10760" width="12.140625" bestFit="1" customWidth="1"/>
    <col min="10762" max="10762" width="11.42578125" bestFit="1" customWidth="1"/>
    <col min="11008" max="11008" width="69" bestFit="1" customWidth="1"/>
    <col min="11009" max="11009" width="14.7109375" customWidth="1"/>
    <col min="11010" max="11010" width="15.140625" customWidth="1"/>
    <col min="11011" max="11011" width="13.140625" bestFit="1" customWidth="1"/>
    <col min="11012" max="11012" width="12.140625" bestFit="1" customWidth="1"/>
    <col min="11014" max="11014" width="10.140625" bestFit="1" customWidth="1"/>
    <col min="11016" max="11016" width="12.140625" bestFit="1" customWidth="1"/>
    <col min="11018" max="11018" width="11.42578125" bestFit="1" customWidth="1"/>
    <col min="11264" max="11264" width="69" bestFit="1" customWidth="1"/>
    <col min="11265" max="11265" width="14.7109375" customWidth="1"/>
    <col min="11266" max="11266" width="15.140625" customWidth="1"/>
    <col min="11267" max="11267" width="13.140625" bestFit="1" customWidth="1"/>
    <col min="11268" max="11268" width="12.140625" bestFit="1" customWidth="1"/>
    <col min="11270" max="11270" width="10.140625" bestFit="1" customWidth="1"/>
    <col min="11272" max="11272" width="12.140625" bestFit="1" customWidth="1"/>
    <col min="11274" max="11274" width="11.42578125" bestFit="1" customWidth="1"/>
    <col min="11520" max="11520" width="69" bestFit="1" customWidth="1"/>
    <col min="11521" max="11521" width="14.7109375" customWidth="1"/>
    <col min="11522" max="11522" width="15.140625" customWidth="1"/>
    <col min="11523" max="11523" width="13.140625" bestFit="1" customWidth="1"/>
    <col min="11524" max="11524" width="12.140625" bestFit="1" customWidth="1"/>
    <col min="11526" max="11526" width="10.140625" bestFit="1" customWidth="1"/>
    <col min="11528" max="11528" width="12.140625" bestFit="1" customWidth="1"/>
    <col min="11530" max="11530" width="11.42578125" bestFit="1" customWidth="1"/>
    <col min="11776" max="11776" width="69" bestFit="1" customWidth="1"/>
    <col min="11777" max="11777" width="14.7109375" customWidth="1"/>
    <col min="11778" max="11778" width="15.140625" customWidth="1"/>
    <col min="11779" max="11779" width="13.140625" bestFit="1" customWidth="1"/>
    <col min="11780" max="11780" width="12.140625" bestFit="1" customWidth="1"/>
    <col min="11782" max="11782" width="10.140625" bestFit="1" customWidth="1"/>
    <col min="11784" max="11784" width="12.140625" bestFit="1" customWidth="1"/>
    <col min="11786" max="11786" width="11.42578125" bestFit="1" customWidth="1"/>
    <col min="12032" max="12032" width="69" bestFit="1" customWidth="1"/>
    <col min="12033" max="12033" width="14.7109375" customWidth="1"/>
    <col min="12034" max="12034" width="15.140625" customWidth="1"/>
    <col min="12035" max="12035" width="13.140625" bestFit="1" customWidth="1"/>
    <col min="12036" max="12036" width="12.140625" bestFit="1" customWidth="1"/>
    <col min="12038" max="12038" width="10.140625" bestFit="1" customWidth="1"/>
    <col min="12040" max="12040" width="12.140625" bestFit="1" customWidth="1"/>
    <col min="12042" max="12042" width="11.42578125" bestFit="1" customWidth="1"/>
    <col min="12288" max="12288" width="69" bestFit="1" customWidth="1"/>
    <col min="12289" max="12289" width="14.7109375" customWidth="1"/>
    <col min="12290" max="12290" width="15.140625" customWidth="1"/>
    <col min="12291" max="12291" width="13.140625" bestFit="1" customWidth="1"/>
    <col min="12292" max="12292" width="12.140625" bestFit="1" customWidth="1"/>
    <col min="12294" max="12294" width="10.140625" bestFit="1" customWidth="1"/>
    <col min="12296" max="12296" width="12.140625" bestFit="1" customWidth="1"/>
    <col min="12298" max="12298" width="11.42578125" bestFit="1" customWidth="1"/>
    <col min="12544" max="12544" width="69" bestFit="1" customWidth="1"/>
    <col min="12545" max="12545" width="14.7109375" customWidth="1"/>
    <col min="12546" max="12546" width="15.140625" customWidth="1"/>
    <col min="12547" max="12547" width="13.140625" bestFit="1" customWidth="1"/>
    <col min="12548" max="12548" width="12.140625" bestFit="1" customWidth="1"/>
    <col min="12550" max="12550" width="10.140625" bestFit="1" customWidth="1"/>
    <col min="12552" max="12552" width="12.140625" bestFit="1" customWidth="1"/>
    <col min="12554" max="12554" width="11.42578125" bestFit="1" customWidth="1"/>
    <col min="12800" max="12800" width="69" bestFit="1" customWidth="1"/>
    <col min="12801" max="12801" width="14.7109375" customWidth="1"/>
    <col min="12802" max="12802" width="15.140625" customWidth="1"/>
    <col min="12803" max="12803" width="13.140625" bestFit="1" customWidth="1"/>
    <col min="12804" max="12804" width="12.140625" bestFit="1" customWidth="1"/>
    <col min="12806" max="12806" width="10.140625" bestFit="1" customWidth="1"/>
    <col min="12808" max="12808" width="12.140625" bestFit="1" customWidth="1"/>
    <col min="12810" max="12810" width="11.42578125" bestFit="1" customWidth="1"/>
    <col min="13056" max="13056" width="69" bestFit="1" customWidth="1"/>
    <col min="13057" max="13057" width="14.7109375" customWidth="1"/>
    <col min="13058" max="13058" width="15.140625" customWidth="1"/>
    <col min="13059" max="13059" width="13.140625" bestFit="1" customWidth="1"/>
    <col min="13060" max="13060" width="12.140625" bestFit="1" customWidth="1"/>
    <col min="13062" max="13062" width="10.140625" bestFit="1" customWidth="1"/>
    <col min="13064" max="13064" width="12.140625" bestFit="1" customWidth="1"/>
    <col min="13066" max="13066" width="11.42578125" bestFit="1" customWidth="1"/>
    <col min="13312" max="13312" width="69" bestFit="1" customWidth="1"/>
    <col min="13313" max="13313" width="14.7109375" customWidth="1"/>
    <col min="13314" max="13314" width="15.140625" customWidth="1"/>
    <col min="13315" max="13315" width="13.140625" bestFit="1" customWidth="1"/>
    <col min="13316" max="13316" width="12.140625" bestFit="1" customWidth="1"/>
    <col min="13318" max="13318" width="10.140625" bestFit="1" customWidth="1"/>
    <col min="13320" max="13320" width="12.140625" bestFit="1" customWidth="1"/>
    <col min="13322" max="13322" width="11.42578125" bestFit="1" customWidth="1"/>
    <col min="13568" max="13568" width="69" bestFit="1" customWidth="1"/>
    <col min="13569" max="13569" width="14.7109375" customWidth="1"/>
    <col min="13570" max="13570" width="15.140625" customWidth="1"/>
    <col min="13571" max="13571" width="13.140625" bestFit="1" customWidth="1"/>
    <col min="13572" max="13572" width="12.140625" bestFit="1" customWidth="1"/>
    <col min="13574" max="13574" width="10.140625" bestFit="1" customWidth="1"/>
    <col min="13576" max="13576" width="12.140625" bestFit="1" customWidth="1"/>
    <col min="13578" max="13578" width="11.42578125" bestFit="1" customWidth="1"/>
    <col min="13824" max="13824" width="69" bestFit="1" customWidth="1"/>
    <col min="13825" max="13825" width="14.7109375" customWidth="1"/>
    <col min="13826" max="13826" width="15.140625" customWidth="1"/>
    <col min="13827" max="13827" width="13.140625" bestFit="1" customWidth="1"/>
    <col min="13828" max="13828" width="12.140625" bestFit="1" customWidth="1"/>
    <col min="13830" max="13830" width="10.140625" bestFit="1" customWidth="1"/>
    <col min="13832" max="13832" width="12.140625" bestFit="1" customWidth="1"/>
    <col min="13834" max="13834" width="11.42578125" bestFit="1" customWidth="1"/>
    <col min="14080" max="14080" width="69" bestFit="1" customWidth="1"/>
    <col min="14081" max="14081" width="14.7109375" customWidth="1"/>
    <col min="14082" max="14082" width="15.140625" customWidth="1"/>
    <col min="14083" max="14083" width="13.140625" bestFit="1" customWidth="1"/>
    <col min="14084" max="14084" width="12.140625" bestFit="1" customWidth="1"/>
    <col min="14086" max="14086" width="10.140625" bestFit="1" customWidth="1"/>
    <col min="14088" max="14088" width="12.140625" bestFit="1" customWidth="1"/>
    <col min="14090" max="14090" width="11.42578125" bestFit="1" customWidth="1"/>
    <col min="14336" max="14336" width="69" bestFit="1" customWidth="1"/>
    <col min="14337" max="14337" width="14.7109375" customWidth="1"/>
    <col min="14338" max="14338" width="15.140625" customWidth="1"/>
    <col min="14339" max="14339" width="13.140625" bestFit="1" customWidth="1"/>
    <col min="14340" max="14340" width="12.140625" bestFit="1" customWidth="1"/>
    <col min="14342" max="14342" width="10.140625" bestFit="1" customWidth="1"/>
    <col min="14344" max="14344" width="12.140625" bestFit="1" customWidth="1"/>
    <col min="14346" max="14346" width="11.42578125" bestFit="1" customWidth="1"/>
    <col min="14592" max="14592" width="69" bestFit="1" customWidth="1"/>
    <col min="14593" max="14593" width="14.7109375" customWidth="1"/>
    <col min="14594" max="14594" width="15.140625" customWidth="1"/>
    <col min="14595" max="14595" width="13.140625" bestFit="1" customWidth="1"/>
    <col min="14596" max="14596" width="12.140625" bestFit="1" customWidth="1"/>
    <col min="14598" max="14598" width="10.140625" bestFit="1" customWidth="1"/>
    <col min="14600" max="14600" width="12.140625" bestFit="1" customWidth="1"/>
    <col min="14602" max="14602" width="11.42578125" bestFit="1" customWidth="1"/>
    <col min="14848" max="14848" width="69" bestFit="1" customWidth="1"/>
    <col min="14849" max="14849" width="14.7109375" customWidth="1"/>
    <col min="14850" max="14850" width="15.140625" customWidth="1"/>
    <col min="14851" max="14851" width="13.140625" bestFit="1" customWidth="1"/>
    <col min="14852" max="14852" width="12.140625" bestFit="1" customWidth="1"/>
    <col min="14854" max="14854" width="10.140625" bestFit="1" customWidth="1"/>
    <col min="14856" max="14856" width="12.140625" bestFit="1" customWidth="1"/>
    <col min="14858" max="14858" width="11.42578125" bestFit="1" customWidth="1"/>
    <col min="15104" max="15104" width="69" bestFit="1" customWidth="1"/>
    <col min="15105" max="15105" width="14.7109375" customWidth="1"/>
    <col min="15106" max="15106" width="15.140625" customWidth="1"/>
    <col min="15107" max="15107" width="13.140625" bestFit="1" customWidth="1"/>
    <col min="15108" max="15108" width="12.140625" bestFit="1" customWidth="1"/>
    <col min="15110" max="15110" width="10.140625" bestFit="1" customWidth="1"/>
    <col min="15112" max="15112" width="12.140625" bestFit="1" customWidth="1"/>
    <col min="15114" max="15114" width="11.42578125" bestFit="1" customWidth="1"/>
    <col min="15360" max="15360" width="69" bestFit="1" customWidth="1"/>
    <col min="15361" max="15361" width="14.7109375" customWidth="1"/>
    <col min="15362" max="15362" width="15.140625" customWidth="1"/>
    <col min="15363" max="15363" width="13.140625" bestFit="1" customWidth="1"/>
    <col min="15364" max="15364" width="12.140625" bestFit="1" customWidth="1"/>
    <col min="15366" max="15366" width="10.140625" bestFit="1" customWidth="1"/>
    <col min="15368" max="15368" width="12.140625" bestFit="1" customWidth="1"/>
    <col min="15370" max="15370" width="11.42578125" bestFit="1" customWidth="1"/>
    <col min="15616" max="15616" width="69" bestFit="1" customWidth="1"/>
    <col min="15617" max="15617" width="14.7109375" customWidth="1"/>
    <col min="15618" max="15618" width="15.140625" customWidth="1"/>
    <col min="15619" max="15619" width="13.140625" bestFit="1" customWidth="1"/>
    <col min="15620" max="15620" width="12.140625" bestFit="1" customWidth="1"/>
    <col min="15622" max="15622" width="10.140625" bestFit="1" customWidth="1"/>
    <col min="15624" max="15624" width="12.140625" bestFit="1" customWidth="1"/>
    <col min="15626" max="15626" width="11.42578125" bestFit="1" customWidth="1"/>
    <col min="15872" max="15872" width="69" bestFit="1" customWidth="1"/>
    <col min="15873" max="15873" width="14.7109375" customWidth="1"/>
    <col min="15874" max="15874" width="15.140625" customWidth="1"/>
    <col min="15875" max="15875" width="13.140625" bestFit="1" customWidth="1"/>
    <col min="15876" max="15876" width="12.140625" bestFit="1" customWidth="1"/>
    <col min="15878" max="15878" width="10.140625" bestFit="1" customWidth="1"/>
    <col min="15880" max="15880" width="12.140625" bestFit="1" customWidth="1"/>
    <col min="15882" max="15882" width="11.42578125" bestFit="1" customWidth="1"/>
    <col min="16128" max="16128" width="69" bestFit="1" customWidth="1"/>
    <col min="16129" max="16129" width="14.7109375" customWidth="1"/>
    <col min="16130" max="16130" width="15.140625" customWidth="1"/>
    <col min="16131" max="16131" width="13.140625" bestFit="1" customWidth="1"/>
    <col min="16132" max="16132" width="12.140625" bestFit="1" customWidth="1"/>
    <col min="16134" max="16134" width="10.140625" bestFit="1" customWidth="1"/>
    <col min="16136" max="16136" width="12.140625" bestFit="1" customWidth="1"/>
    <col min="16138" max="16138" width="11.42578125" bestFit="1" customWidth="1"/>
  </cols>
  <sheetData>
    <row r="1" spans="1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4" s="1" customFormat="1" ht="80.25" customHeight="1" x14ac:dyDescent="0.25">
      <c r="C2" s="15" t="s">
        <v>0</v>
      </c>
      <c r="D2" s="16" t="s">
        <v>1</v>
      </c>
      <c r="E2" s="15" t="s">
        <v>182</v>
      </c>
      <c r="F2" s="15" t="s">
        <v>181</v>
      </c>
      <c r="G2" s="15" t="s">
        <v>240</v>
      </c>
      <c r="H2" s="15" t="s">
        <v>241</v>
      </c>
      <c r="I2" s="15" t="s">
        <v>243</v>
      </c>
      <c r="J2" s="15" t="s">
        <v>247</v>
      </c>
      <c r="K2" s="15" t="s">
        <v>117</v>
      </c>
      <c r="L2" s="15" t="s">
        <v>117</v>
      </c>
      <c r="M2" s="15" t="s">
        <v>183</v>
      </c>
      <c r="N2" s="15" t="s">
        <v>118</v>
      </c>
      <c r="O2" s="34" t="s">
        <v>184</v>
      </c>
      <c r="P2" s="15" t="s">
        <v>118</v>
      </c>
      <c r="Q2" s="15" t="s">
        <v>118</v>
      </c>
      <c r="R2" s="32" t="s">
        <v>185</v>
      </c>
      <c r="S2" s="18" t="s">
        <v>123</v>
      </c>
      <c r="T2" s="18" t="s">
        <v>231</v>
      </c>
      <c r="U2" s="17" t="s">
        <v>186</v>
      </c>
      <c r="V2" s="17" t="s">
        <v>187</v>
      </c>
      <c r="W2" s="28" t="s">
        <v>77</v>
      </c>
      <c r="X2" s="28" t="s">
        <v>78</v>
      </c>
    </row>
    <row r="3" spans="1:24" s="2" customFormat="1" ht="27.75" customHeight="1" x14ac:dyDescent="0.25">
      <c r="C3" s="5" t="s">
        <v>125</v>
      </c>
      <c r="D3" s="6" t="s">
        <v>50</v>
      </c>
      <c r="E3" s="27">
        <f>E4+E12+E20+E27+E33+E36+E48+E58+E69+E78+E88+E98+E104+E105+E112+E118+E124+E134+E138+E141</f>
        <v>313991000</v>
      </c>
      <c r="F3" s="27">
        <f t="shared" ref="F3:R3" si="0">F4+F12+F20+F27+F33+F36+F48+F58+F69+F78+F88+F98+F104+F105+F112+F118+F124+F134+F138+F141</f>
        <v>313991000</v>
      </c>
      <c r="G3" s="27">
        <f t="shared" si="0"/>
        <v>40000000</v>
      </c>
      <c r="H3" s="27">
        <f t="shared" si="0"/>
        <v>0</v>
      </c>
      <c r="I3" s="27">
        <f t="shared" si="0"/>
        <v>49900000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403891000</v>
      </c>
      <c r="S3" s="27">
        <f t="shared" ref="S3" si="1">S4+S12+S20+S27+S33+S36+S48+S58+S69+S78+S88+S98+S104+S105+S112+S118+S124+S134+S138+S141</f>
        <v>-49900000</v>
      </c>
      <c r="T3" s="27">
        <f t="shared" ref="T3" si="2">T4+T12+T20+T27+T33+T36+T48+T58+T69+T78+T88+T98+T104+T105+T112+T118+T124+T134+T138+T141</f>
        <v>49900000</v>
      </c>
      <c r="U3" s="33">
        <f t="shared" ref="U3" si="3">U4+U12+U20+U27+U33+U36+U48+U58+U69+U78+U88+U98+U104+U105+U112+U118+U124+U134+U138+U141</f>
        <v>353991000</v>
      </c>
      <c r="V3" s="27">
        <f t="shared" ref="V3" si="4">V4+V12+V20+V27+V33+V36+V48+V58+V69+V78+V88+V98+V104+V105+V112+V118+V124+V134+V138+V141</f>
        <v>353991000</v>
      </c>
      <c r="W3" s="27">
        <f t="shared" ref="W3" si="5">W4+W12+W20+W27+W33+W36+W48+W58+W69+W78+W88+W98+W104+W105+W112+W118+W124+W134+W138+W141</f>
        <v>165761000</v>
      </c>
      <c r="X3" s="27">
        <f t="shared" ref="X3" si="6">X4+X12+X20+X27+X33+X36+X48+X58+X69+X78+X88+X98+X104+X105+X112+X118+X124+X134+X138</f>
        <v>0</v>
      </c>
    </row>
    <row r="4" spans="1:24" s="2" customFormat="1" ht="27.75" customHeight="1" x14ac:dyDescent="0.25">
      <c r="C4" s="5" t="s">
        <v>124</v>
      </c>
      <c r="D4" s="8" t="s">
        <v>2</v>
      </c>
      <c r="E4" s="27">
        <f>SUM(E5:E11)</f>
        <v>2800000</v>
      </c>
      <c r="F4" s="27">
        <f>SUM(F5:F11)</f>
        <v>2800000</v>
      </c>
      <c r="G4" s="27">
        <f t="shared" ref="G4:N4" si="7">SUM(G5:G11)</f>
        <v>0</v>
      </c>
      <c r="H4" s="27">
        <f t="shared" si="7"/>
        <v>0</v>
      </c>
      <c r="I4" s="27">
        <f t="shared" si="7"/>
        <v>0</v>
      </c>
      <c r="J4" s="27">
        <f t="shared" si="7"/>
        <v>0</v>
      </c>
      <c r="K4" s="27">
        <f t="shared" si="7"/>
        <v>0</v>
      </c>
      <c r="L4" s="27">
        <f t="shared" si="7"/>
        <v>0</v>
      </c>
      <c r="M4" s="27">
        <f t="shared" si="7"/>
        <v>0</v>
      </c>
      <c r="N4" s="27">
        <f t="shared" si="7"/>
        <v>0</v>
      </c>
      <c r="O4" s="27">
        <f t="shared" ref="O4" si="8">SUM(O5:O11)</f>
        <v>0</v>
      </c>
      <c r="P4" s="27">
        <f t="shared" ref="P4" si="9">SUM(P5:P11)</f>
        <v>0</v>
      </c>
      <c r="Q4" s="27">
        <f t="shared" ref="Q4" si="10">SUM(Q5:Q11)</f>
        <v>0</v>
      </c>
      <c r="R4" s="27">
        <f t="shared" ref="R4:R75" si="11">F4+G4+H4+I4+J4+L4+M4+K4+O4+Q4+N4+P4</f>
        <v>2800000</v>
      </c>
      <c r="S4" s="29">
        <f t="shared" ref="S4:S36" si="12">V4-R4</f>
        <v>0</v>
      </c>
      <c r="T4" s="29">
        <f>R4-U4</f>
        <v>0</v>
      </c>
      <c r="U4" s="33">
        <v>2800000</v>
      </c>
      <c r="V4" s="27">
        <f>SUM(V5:V11)</f>
        <v>2800000</v>
      </c>
      <c r="W4" s="27">
        <f>SUM(W5:W11)</f>
        <v>0</v>
      </c>
      <c r="X4" s="27">
        <f>SUM(X5:X11)</f>
        <v>0</v>
      </c>
    </row>
    <row r="5" spans="1:24" s="2" customFormat="1" ht="29.25" customHeight="1" x14ac:dyDescent="0.25">
      <c r="A5" s="2" t="s">
        <v>51</v>
      </c>
      <c r="B5" s="30" t="s">
        <v>96</v>
      </c>
      <c r="C5" s="21" t="s">
        <v>53</v>
      </c>
      <c r="D5" s="10" t="s">
        <v>3</v>
      </c>
      <c r="E5" s="11">
        <v>953000</v>
      </c>
      <c r="F5" s="11">
        <v>953000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9">
        <f t="shared" si="11"/>
        <v>953000</v>
      </c>
      <c r="S5" s="19">
        <f t="shared" si="12"/>
        <v>0</v>
      </c>
      <c r="T5" s="19"/>
      <c r="U5" s="36"/>
      <c r="V5" s="11">
        <v>953000</v>
      </c>
      <c r="W5" s="11"/>
      <c r="X5" s="27"/>
    </row>
    <row r="6" spans="1:24" s="2" customFormat="1" ht="33.75" customHeight="1" x14ac:dyDescent="0.25">
      <c r="A6" s="2" t="s">
        <v>51</v>
      </c>
      <c r="B6" s="30" t="s">
        <v>96</v>
      </c>
      <c r="C6" s="21" t="s">
        <v>54</v>
      </c>
      <c r="D6" s="10" t="s">
        <v>188</v>
      </c>
      <c r="E6" s="11">
        <v>83000</v>
      </c>
      <c r="F6" s="11">
        <v>83000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9">
        <f t="shared" si="11"/>
        <v>83000</v>
      </c>
      <c r="S6" s="19">
        <f t="shared" si="12"/>
        <v>0</v>
      </c>
      <c r="T6" s="19"/>
      <c r="U6" s="36"/>
      <c r="V6" s="11">
        <v>83000</v>
      </c>
      <c r="W6" s="11"/>
      <c r="X6" s="27"/>
    </row>
    <row r="7" spans="1:24" s="2" customFormat="1" ht="33.75" customHeight="1" x14ac:dyDescent="0.25">
      <c r="A7" s="2" t="s">
        <v>51</v>
      </c>
      <c r="B7" s="30" t="s">
        <v>96</v>
      </c>
      <c r="C7" s="21" t="s">
        <v>55</v>
      </c>
      <c r="D7" s="10" t="s">
        <v>4</v>
      </c>
      <c r="E7" s="11">
        <v>345000</v>
      </c>
      <c r="F7" s="11">
        <v>345000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11"/>
        <v>345000</v>
      </c>
      <c r="S7" s="19">
        <f t="shared" si="12"/>
        <v>0</v>
      </c>
      <c r="T7" s="19"/>
      <c r="U7" s="36"/>
      <c r="V7" s="11">
        <v>345000</v>
      </c>
      <c r="W7" s="11"/>
      <c r="X7" s="27"/>
    </row>
    <row r="8" spans="1:24" s="2" customFormat="1" ht="27.75" customHeight="1" x14ac:dyDescent="0.25">
      <c r="A8" s="2" t="s">
        <v>51</v>
      </c>
      <c r="B8" s="30" t="s">
        <v>96</v>
      </c>
      <c r="C8" s="21" t="s">
        <v>56</v>
      </c>
      <c r="D8" s="10" t="s">
        <v>189</v>
      </c>
      <c r="E8" s="11">
        <v>117000</v>
      </c>
      <c r="F8" s="11">
        <v>117000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9">
        <f t="shared" si="11"/>
        <v>117000</v>
      </c>
      <c r="S8" s="19">
        <f t="shared" si="12"/>
        <v>0</v>
      </c>
      <c r="T8" s="19"/>
      <c r="U8" s="36"/>
      <c r="V8" s="11">
        <v>117000</v>
      </c>
      <c r="W8" s="11"/>
      <c r="X8" s="27"/>
    </row>
    <row r="9" spans="1:24" s="2" customFormat="1" ht="27.75" customHeight="1" x14ac:dyDescent="0.25">
      <c r="B9" s="30" t="s">
        <v>96</v>
      </c>
      <c r="C9" s="21" t="s">
        <v>57</v>
      </c>
      <c r="D9" s="13" t="s">
        <v>190</v>
      </c>
      <c r="E9" s="11">
        <v>202000</v>
      </c>
      <c r="F9" s="11">
        <v>202000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11"/>
        <v>202000</v>
      </c>
      <c r="S9" s="19">
        <f t="shared" si="12"/>
        <v>0</v>
      </c>
      <c r="T9" s="19"/>
      <c r="U9" s="36"/>
      <c r="V9" s="11">
        <v>202000</v>
      </c>
      <c r="W9" s="11"/>
      <c r="X9" s="27"/>
    </row>
    <row r="10" spans="1:24" s="2" customFormat="1" ht="27.75" customHeight="1" x14ac:dyDescent="0.25">
      <c r="B10" s="30" t="s">
        <v>96</v>
      </c>
      <c r="C10" s="21" t="s">
        <v>58</v>
      </c>
      <c r="D10" s="13" t="s">
        <v>191</v>
      </c>
      <c r="E10" s="11">
        <v>100000</v>
      </c>
      <c r="F10" s="11">
        <v>100000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11"/>
        <v>100000</v>
      </c>
      <c r="S10" s="19">
        <f t="shared" si="12"/>
        <v>0</v>
      </c>
      <c r="T10" s="19"/>
      <c r="U10" s="36"/>
      <c r="V10" s="11">
        <v>100000</v>
      </c>
      <c r="W10" s="11"/>
      <c r="X10" s="27"/>
    </row>
    <row r="11" spans="1:24" s="2" customFormat="1" ht="27.75" customHeight="1" x14ac:dyDescent="0.25">
      <c r="B11" s="30"/>
      <c r="C11" s="21" t="s">
        <v>61</v>
      </c>
      <c r="D11" s="13" t="s">
        <v>177</v>
      </c>
      <c r="E11" s="11">
        <v>1000000</v>
      </c>
      <c r="F11" s="11">
        <v>1000000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11"/>
        <v>1000000</v>
      </c>
      <c r="S11" s="19">
        <f t="shared" si="12"/>
        <v>0</v>
      </c>
      <c r="T11" s="19"/>
      <c r="U11" s="36"/>
      <c r="V11" s="11">
        <v>1000000</v>
      </c>
      <c r="W11" s="11"/>
      <c r="X11" s="27"/>
    </row>
    <row r="12" spans="1:24" s="2" customFormat="1" ht="29.25" customHeight="1" x14ac:dyDescent="0.25">
      <c r="B12" s="30"/>
      <c r="C12" s="5" t="s">
        <v>126</v>
      </c>
      <c r="D12" s="8" t="s">
        <v>5</v>
      </c>
      <c r="E12" s="27">
        <f>SUM(E13:E19)</f>
        <v>23000000</v>
      </c>
      <c r="F12" s="27">
        <f>SUM(F13:F19)</f>
        <v>23000000</v>
      </c>
      <c r="G12" s="27">
        <f t="shared" ref="G12:N12" si="13">SUM(G13:G19)</f>
        <v>0</v>
      </c>
      <c r="H12" s="27">
        <f t="shared" si="13"/>
        <v>-500000</v>
      </c>
      <c r="I12" s="27">
        <f t="shared" si="13"/>
        <v>500000</v>
      </c>
      <c r="J12" s="27">
        <f t="shared" si="13"/>
        <v>0</v>
      </c>
      <c r="K12" s="27">
        <f t="shared" si="13"/>
        <v>0</v>
      </c>
      <c r="L12" s="27">
        <f t="shared" si="13"/>
        <v>0</v>
      </c>
      <c r="M12" s="27">
        <f t="shared" si="13"/>
        <v>0</v>
      </c>
      <c r="N12" s="27">
        <f t="shared" si="13"/>
        <v>0</v>
      </c>
      <c r="O12" s="27">
        <f t="shared" ref="O12" si="14">SUM(O13:O19)</f>
        <v>0</v>
      </c>
      <c r="P12" s="27">
        <f t="shared" ref="P12" si="15">SUM(P13:P19)</f>
        <v>0</v>
      </c>
      <c r="Q12" s="27">
        <f t="shared" ref="Q12" si="16">SUM(Q13:Q19)</f>
        <v>0</v>
      </c>
      <c r="R12" s="27">
        <f t="shared" si="11"/>
        <v>23000000</v>
      </c>
      <c r="S12" s="29">
        <f t="shared" si="12"/>
        <v>-500000</v>
      </c>
      <c r="T12" s="29">
        <f>R12-U12</f>
        <v>500000</v>
      </c>
      <c r="U12" s="33">
        <v>22500000</v>
      </c>
      <c r="V12" s="27">
        <f>SUM(V13:V19)</f>
        <v>22500000</v>
      </c>
      <c r="W12" s="27">
        <f>SUM(W13:W19)</f>
        <v>0</v>
      </c>
      <c r="X12" s="27">
        <f t="shared" ref="X12" si="17">X13+X14+X15+X18+X16+X19</f>
        <v>0</v>
      </c>
    </row>
    <row r="13" spans="1:24" s="2" customFormat="1" ht="33.75" customHeight="1" x14ac:dyDescent="0.25">
      <c r="A13" s="2" t="s">
        <v>51</v>
      </c>
      <c r="B13" s="39" t="s">
        <v>114</v>
      </c>
      <c r="C13" s="21" t="s">
        <v>53</v>
      </c>
      <c r="D13" s="10" t="s">
        <v>6</v>
      </c>
      <c r="E13" s="11">
        <v>17798000</v>
      </c>
      <c r="F13" s="11">
        <v>17798000</v>
      </c>
      <c r="G13" s="11"/>
      <c r="H13" s="11">
        <v>-1550000</v>
      </c>
      <c r="I13" s="11"/>
      <c r="J13" s="11"/>
      <c r="K13" s="11"/>
      <c r="L13" s="11"/>
      <c r="M13" s="11"/>
      <c r="N13" s="11"/>
      <c r="O13" s="11"/>
      <c r="P13" s="11"/>
      <c r="Q13" s="11"/>
      <c r="R13" s="9">
        <f t="shared" si="11"/>
        <v>16248000</v>
      </c>
      <c r="S13" s="19">
        <f t="shared" si="12"/>
        <v>0</v>
      </c>
      <c r="T13" s="19"/>
      <c r="U13" s="36"/>
      <c r="V13" s="11">
        <v>16248000</v>
      </c>
      <c r="W13" s="11"/>
      <c r="X13" s="9"/>
    </row>
    <row r="14" spans="1:24" s="2" customFormat="1" ht="33.75" customHeight="1" x14ac:dyDescent="0.25">
      <c r="A14" s="2" t="s">
        <v>51</v>
      </c>
      <c r="B14" s="39"/>
      <c r="C14" s="21" t="s">
        <v>54</v>
      </c>
      <c r="D14" s="10" t="s">
        <v>7</v>
      </c>
      <c r="E14" s="11">
        <v>200000</v>
      </c>
      <c r="F14" s="11">
        <v>200000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9">
        <f t="shared" si="11"/>
        <v>200000</v>
      </c>
      <c r="S14" s="19">
        <f t="shared" si="12"/>
        <v>0</v>
      </c>
      <c r="T14" s="19"/>
      <c r="U14" s="36"/>
      <c r="V14" s="11">
        <v>200000</v>
      </c>
      <c r="W14" s="11"/>
      <c r="X14" s="9"/>
    </row>
    <row r="15" spans="1:24" s="2" customFormat="1" ht="27.75" customHeight="1" x14ac:dyDescent="0.25">
      <c r="A15" s="2" t="s">
        <v>51</v>
      </c>
      <c r="B15" s="39"/>
      <c r="C15" s="21" t="s">
        <v>55</v>
      </c>
      <c r="D15" s="10" t="s">
        <v>192</v>
      </c>
      <c r="E15" s="11">
        <v>2600000</v>
      </c>
      <c r="F15" s="11">
        <v>2600000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11"/>
        <v>2600000</v>
      </c>
      <c r="S15" s="19">
        <f t="shared" si="12"/>
        <v>0</v>
      </c>
      <c r="T15" s="19"/>
      <c r="U15" s="36"/>
      <c r="V15" s="11">
        <v>2600000</v>
      </c>
      <c r="W15" s="11"/>
      <c r="X15" s="9"/>
    </row>
    <row r="16" spans="1:24" s="2" customFormat="1" ht="27.75" customHeight="1" x14ac:dyDescent="0.25">
      <c r="B16" s="39"/>
      <c r="C16" s="21" t="s">
        <v>56</v>
      </c>
      <c r="D16" s="10" t="s">
        <v>52</v>
      </c>
      <c r="E16" s="11">
        <v>2000000</v>
      </c>
      <c r="F16" s="11">
        <v>2000000</v>
      </c>
      <c r="G16" s="11"/>
      <c r="H16" s="11">
        <v>1000000</v>
      </c>
      <c r="I16" s="11">
        <v>500000</v>
      </c>
      <c r="J16" s="11"/>
      <c r="K16" s="11"/>
      <c r="L16" s="11"/>
      <c r="M16" s="11"/>
      <c r="N16" s="11"/>
      <c r="O16" s="11"/>
      <c r="P16" s="11"/>
      <c r="Q16" s="11"/>
      <c r="R16" s="9">
        <f t="shared" si="11"/>
        <v>3500000</v>
      </c>
      <c r="S16" s="19">
        <f t="shared" si="12"/>
        <v>-500000</v>
      </c>
      <c r="T16" s="19"/>
      <c r="U16" s="36"/>
      <c r="V16" s="11">
        <v>3000000</v>
      </c>
      <c r="W16" s="11"/>
      <c r="X16" s="9"/>
    </row>
    <row r="17" spans="1:24" s="2" customFormat="1" ht="41.25" customHeight="1" x14ac:dyDescent="0.25">
      <c r="B17" s="39"/>
      <c r="C17" s="21" t="s">
        <v>57</v>
      </c>
      <c r="D17" s="10" t="s">
        <v>193</v>
      </c>
      <c r="E17" s="11">
        <v>252000</v>
      </c>
      <c r="F17" s="11">
        <v>252000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9">
        <f t="shared" si="11"/>
        <v>252000</v>
      </c>
      <c r="S17" s="19">
        <f t="shared" si="12"/>
        <v>0</v>
      </c>
      <c r="T17" s="19"/>
      <c r="U17" s="36"/>
      <c r="V17" s="11">
        <v>252000</v>
      </c>
      <c r="W17" s="11"/>
      <c r="X17" s="9"/>
    </row>
    <row r="18" spans="1:24" s="2" customFormat="1" ht="29.25" customHeight="1" x14ac:dyDescent="0.25">
      <c r="A18" s="2" t="s">
        <v>51</v>
      </c>
      <c r="B18" s="39"/>
      <c r="C18" s="21" t="s">
        <v>58</v>
      </c>
      <c r="D18" s="10" t="s">
        <v>8</v>
      </c>
      <c r="E18" s="11">
        <v>50000</v>
      </c>
      <c r="F18" s="11">
        <v>50000</v>
      </c>
      <c r="G18" s="11"/>
      <c r="H18" s="11">
        <v>50000</v>
      </c>
      <c r="I18" s="11"/>
      <c r="J18" s="11"/>
      <c r="K18" s="11"/>
      <c r="L18" s="11"/>
      <c r="M18" s="11"/>
      <c r="N18" s="11"/>
      <c r="O18" s="11"/>
      <c r="P18" s="11"/>
      <c r="Q18" s="11"/>
      <c r="R18" s="9">
        <f t="shared" si="11"/>
        <v>100000</v>
      </c>
      <c r="S18" s="19">
        <f t="shared" si="12"/>
        <v>0</v>
      </c>
      <c r="T18" s="19"/>
      <c r="U18" s="36"/>
      <c r="V18" s="11">
        <v>100000</v>
      </c>
      <c r="W18" s="11"/>
      <c r="X18" s="9"/>
    </row>
    <row r="19" spans="1:24" s="2" customFormat="1" ht="29.25" customHeight="1" x14ac:dyDescent="0.25">
      <c r="B19" s="39"/>
      <c r="C19" s="21" t="s">
        <v>61</v>
      </c>
      <c r="D19" s="13" t="s">
        <v>98</v>
      </c>
      <c r="E19" s="11">
        <v>100000</v>
      </c>
      <c r="F19" s="11">
        <v>100000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9">
        <f t="shared" si="11"/>
        <v>100000</v>
      </c>
      <c r="S19" s="19">
        <f t="shared" si="12"/>
        <v>0</v>
      </c>
      <c r="T19" s="19"/>
      <c r="U19" s="36"/>
      <c r="V19" s="11">
        <v>100000</v>
      </c>
      <c r="W19" s="11"/>
      <c r="X19" s="9"/>
    </row>
    <row r="20" spans="1:24" s="2" customFormat="1" ht="33.75" customHeight="1" x14ac:dyDescent="0.25">
      <c r="B20" s="30"/>
      <c r="C20" s="5" t="s">
        <v>127</v>
      </c>
      <c r="D20" s="8" t="s">
        <v>79</v>
      </c>
      <c r="E20" s="27">
        <f>SUM(E21:E26)</f>
        <v>1700000</v>
      </c>
      <c r="F20" s="27">
        <f>SUM(F21:F26)</f>
        <v>1700000</v>
      </c>
      <c r="G20" s="27">
        <f t="shared" ref="G20:M20" si="18">SUM(G21:G26)</f>
        <v>0</v>
      </c>
      <c r="H20" s="27">
        <f t="shared" si="18"/>
        <v>500000</v>
      </c>
      <c r="I20" s="27">
        <f t="shared" si="18"/>
        <v>-500000</v>
      </c>
      <c r="J20" s="27">
        <f t="shared" si="18"/>
        <v>0</v>
      </c>
      <c r="K20" s="27">
        <f t="shared" si="18"/>
        <v>0</v>
      </c>
      <c r="L20" s="27">
        <f t="shared" si="18"/>
        <v>0</v>
      </c>
      <c r="M20" s="27">
        <f t="shared" si="18"/>
        <v>0</v>
      </c>
      <c r="N20" s="27">
        <f t="shared" ref="N20" si="19">SUM(N21:N26)</f>
        <v>0</v>
      </c>
      <c r="O20" s="27">
        <f t="shared" ref="O20" si="20">SUM(O21:O26)</f>
        <v>0</v>
      </c>
      <c r="P20" s="27">
        <f t="shared" ref="P20" si="21">SUM(P21:P26)</f>
        <v>0</v>
      </c>
      <c r="Q20" s="27">
        <f t="shared" ref="Q20" si="22">SUM(Q21:Q26)</f>
        <v>0</v>
      </c>
      <c r="R20" s="27">
        <f t="shared" si="11"/>
        <v>1700000</v>
      </c>
      <c r="S20" s="29">
        <f t="shared" si="12"/>
        <v>500000</v>
      </c>
      <c r="T20" s="29">
        <f>R20-U20</f>
        <v>-500000</v>
      </c>
      <c r="U20" s="33">
        <v>2200000</v>
      </c>
      <c r="V20" s="27">
        <f>SUM(V21:V26)</f>
        <v>2200000</v>
      </c>
      <c r="W20" s="27">
        <f>SUM(W21:W26)</f>
        <v>0</v>
      </c>
      <c r="X20" s="27">
        <f>SUM(X21:X26)</f>
        <v>0</v>
      </c>
    </row>
    <row r="21" spans="1:24" s="2" customFormat="1" ht="60" customHeight="1" x14ac:dyDescent="0.25">
      <c r="A21" s="2" t="s">
        <v>51</v>
      </c>
      <c r="B21" s="30" t="s">
        <v>96</v>
      </c>
      <c r="C21" s="21" t="s">
        <v>53</v>
      </c>
      <c r="D21" s="10" t="s">
        <v>81</v>
      </c>
      <c r="E21" s="12">
        <v>577500</v>
      </c>
      <c r="F21" s="12">
        <v>577500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11"/>
        <v>577500</v>
      </c>
      <c r="S21" s="20">
        <f t="shared" si="12"/>
        <v>0</v>
      </c>
      <c r="T21" s="20"/>
      <c r="U21" s="36"/>
      <c r="V21" s="12">
        <v>577500</v>
      </c>
      <c r="W21" s="12"/>
      <c r="X21" s="9"/>
    </row>
    <row r="22" spans="1:24" s="2" customFormat="1" ht="51.75" customHeight="1" x14ac:dyDescent="0.25">
      <c r="A22" s="2" t="s">
        <v>51</v>
      </c>
      <c r="B22" s="30" t="s">
        <v>96</v>
      </c>
      <c r="C22" s="21" t="s">
        <v>54</v>
      </c>
      <c r="D22" s="10" t="s">
        <v>194</v>
      </c>
      <c r="E22" s="12">
        <v>971500</v>
      </c>
      <c r="F22" s="12">
        <v>971500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f t="shared" si="11"/>
        <v>971500</v>
      </c>
      <c r="S22" s="20">
        <f t="shared" si="12"/>
        <v>0</v>
      </c>
      <c r="T22" s="20"/>
      <c r="U22" s="36"/>
      <c r="V22" s="12">
        <v>971500</v>
      </c>
      <c r="W22" s="12"/>
      <c r="X22" s="9"/>
    </row>
    <row r="23" spans="1:24" s="2" customFormat="1" ht="24" x14ac:dyDescent="0.25">
      <c r="A23" s="2" t="s">
        <v>51</v>
      </c>
      <c r="B23" s="30" t="s">
        <v>96</v>
      </c>
      <c r="C23" s="21" t="s">
        <v>55</v>
      </c>
      <c r="D23" s="10" t="s">
        <v>9</v>
      </c>
      <c r="E23" s="12">
        <v>22000</v>
      </c>
      <c r="F23" s="12">
        <v>22000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9">
        <f t="shared" si="11"/>
        <v>22000</v>
      </c>
      <c r="S23" s="20">
        <f t="shared" si="12"/>
        <v>0</v>
      </c>
      <c r="T23" s="20"/>
      <c r="U23" s="36"/>
      <c r="V23" s="12">
        <v>22000</v>
      </c>
      <c r="W23" s="12"/>
      <c r="X23" s="9"/>
    </row>
    <row r="24" spans="1:24" s="2" customFormat="1" ht="24" x14ac:dyDescent="0.25">
      <c r="A24" s="2" t="s">
        <v>51</v>
      </c>
      <c r="B24" s="30" t="s">
        <v>96</v>
      </c>
      <c r="C24" s="21" t="s">
        <v>56</v>
      </c>
      <c r="D24" s="10" t="s">
        <v>10</v>
      </c>
      <c r="E24" s="12">
        <v>15000</v>
      </c>
      <c r="F24" s="12">
        <v>15000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 t="shared" si="11"/>
        <v>15000</v>
      </c>
      <c r="S24" s="20">
        <f t="shared" si="12"/>
        <v>0</v>
      </c>
      <c r="T24" s="20"/>
      <c r="U24" s="36"/>
      <c r="V24" s="12">
        <v>15000</v>
      </c>
      <c r="W24" s="12"/>
      <c r="X24" s="9"/>
    </row>
    <row r="25" spans="1:24" s="2" customFormat="1" ht="15.75" x14ac:dyDescent="0.25">
      <c r="B25" s="30"/>
      <c r="C25" s="21" t="s">
        <v>57</v>
      </c>
      <c r="D25" s="13" t="s">
        <v>179</v>
      </c>
      <c r="E25" s="12">
        <v>28000</v>
      </c>
      <c r="F25" s="12">
        <v>28000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9">
        <f t="shared" si="11"/>
        <v>28000</v>
      </c>
      <c r="S25" s="20">
        <f t="shared" si="12"/>
        <v>0</v>
      </c>
      <c r="T25" s="20"/>
      <c r="U25" s="36"/>
      <c r="V25" s="12">
        <v>28000</v>
      </c>
      <c r="W25" s="12"/>
      <c r="X25" s="9"/>
    </row>
    <row r="26" spans="1:24" s="2" customFormat="1" ht="82.5" customHeight="1" x14ac:dyDescent="0.25">
      <c r="A26" s="2" t="s">
        <v>51</v>
      </c>
      <c r="B26" s="30" t="s">
        <v>96</v>
      </c>
      <c r="C26" s="21" t="s">
        <v>58</v>
      </c>
      <c r="D26" s="13" t="s">
        <v>195</v>
      </c>
      <c r="E26" s="12">
        <v>86000</v>
      </c>
      <c r="F26" s="12">
        <v>86000</v>
      </c>
      <c r="G26" s="12"/>
      <c r="H26" s="12">
        <v>500000</v>
      </c>
      <c r="I26" s="12">
        <v>-500000</v>
      </c>
      <c r="J26" s="12"/>
      <c r="K26" s="12"/>
      <c r="L26" s="12"/>
      <c r="M26" s="12"/>
      <c r="N26" s="12"/>
      <c r="O26" s="12"/>
      <c r="P26" s="12"/>
      <c r="Q26" s="12"/>
      <c r="R26" s="9">
        <f t="shared" si="11"/>
        <v>86000</v>
      </c>
      <c r="S26" s="20">
        <f t="shared" si="12"/>
        <v>500000</v>
      </c>
      <c r="T26" s="20"/>
      <c r="U26" s="36"/>
      <c r="V26" s="12">
        <v>586000</v>
      </c>
      <c r="W26" s="12"/>
      <c r="X26" s="9"/>
    </row>
    <row r="27" spans="1:24" s="2" customFormat="1" ht="27" customHeight="1" x14ac:dyDescent="0.25">
      <c r="B27" s="30"/>
      <c r="C27" s="5" t="s">
        <v>128</v>
      </c>
      <c r="D27" s="8" t="s">
        <v>11</v>
      </c>
      <c r="E27" s="27">
        <f>SUM(E28:E32)</f>
        <v>3890000</v>
      </c>
      <c r="F27" s="27">
        <f>SUM(F28:F32)</f>
        <v>3890000</v>
      </c>
      <c r="G27" s="27">
        <f t="shared" ref="G27:M27" si="23">SUM(G28:G32)</f>
        <v>0</v>
      </c>
      <c r="H27" s="27">
        <f t="shared" si="23"/>
        <v>0</v>
      </c>
      <c r="I27" s="27">
        <f t="shared" si="23"/>
        <v>0</v>
      </c>
      <c r="J27" s="27">
        <f t="shared" si="23"/>
        <v>0</v>
      </c>
      <c r="K27" s="27">
        <f t="shared" si="23"/>
        <v>0</v>
      </c>
      <c r="L27" s="27">
        <f t="shared" si="23"/>
        <v>0</v>
      </c>
      <c r="M27" s="27">
        <f t="shared" si="23"/>
        <v>0</v>
      </c>
      <c r="N27" s="27">
        <f t="shared" ref="N27" si="24">SUM(N28:N32)</f>
        <v>0</v>
      </c>
      <c r="O27" s="27">
        <f t="shared" ref="O27" si="25">SUM(O28:O32)</f>
        <v>0</v>
      </c>
      <c r="P27" s="27">
        <f t="shared" ref="P27" si="26">SUM(P28:P32)</f>
        <v>0</v>
      </c>
      <c r="Q27" s="27">
        <f t="shared" ref="Q27" si="27">SUM(Q28:Q32)</f>
        <v>0</v>
      </c>
      <c r="R27" s="27">
        <f t="shared" si="11"/>
        <v>3890000</v>
      </c>
      <c r="S27" s="29">
        <f t="shared" si="12"/>
        <v>0</v>
      </c>
      <c r="T27" s="29">
        <f>R27-U27</f>
        <v>0</v>
      </c>
      <c r="U27" s="33">
        <v>3890000</v>
      </c>
      <c r="V27" s="27">
        <f>SUM(V28:V32)</f>
        <v>3890000</v>
      </c>
      <c r="W27" s="27">
        <f>SUM(W28:W32)</f>
        <v>0</v>
      </c>
      <c r="X27" s="27">
        <f>SUM(X28:X32)</f>
        <v>0</v>
      </c>
    </row>
    <row r="28" spans="1:24" s="2" customFormat="1" ht="35.25" customHeight="1" x14ac:dyDescent="0.25">
      <c r="A28" s="2" t="s">
        <v>51</v>
      </c>
      <c r="B28" s="30" t="s">
        <v>96</v>
      </c>
      <c r="C28" s="21" t="s">
        <v>53</v>
      </c>
      <c r="D28" s="10" t="s">
        <v>82</v>
      </c>
      <c r="E28" s="12">
        <v>1384000</v>
      </c>
      <c r="F28" s="12">
        <v>1384000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>
        <f t="shared" si="11"/>
        <v>1384000</v>
      </c>
      <c r="S28" s="20">
        <f t="shared" si="12"/>
        <v>0</v>
      </c>
      <c r="T28" s="20"/>
      <c r="U28" s="36"/>
      <c r="V28" s="12">
        <v>1384000</v>
      </c>
      <c r="W28" s="12"/>
      <c r="X28" s="7"/>
    </row>
    <row r="29" spans="1:24" s="2" customFormat="1" ht="35.25" customHeight="1" x14ac:dyDescent="0.25">
      <c r="B29" s="30"/>
      <c r="C29" s="21" t="s">
        <v>54</v>
      </c>
      <c r="D29" s="10" t="s">
        <v>196</v>
      </c>
      <c r="E29" s="12">
        <v>128000</v>
      </c>
      <c r="F29" s="12">
        <v>128000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">
        <f t="shared" si="11"/>
        <v>128000</v>
      </c>
      <c r="S29" s="20">
        <f t="shared" si="12"/>
        <v>0</v>
      </c>
      <c r="T29" s="20"/>
      <c r="U29" s="36"/>
      <c r="V29" s="12">
        <v>128000</v>
      </c>
      <c r="W29" s="12"/>
      <c r="X29" s="7"/>
    </row>
    <row r="30" spans="1:24" s="2" customFormat="1" ht="60" x14ac:dyDescent="0.25">
      <c r="A30" s="2" t="s">
        <v>51</v>
      </c>
      <c r="B30" s="30" t="s">
        <v>96</v>
      </c>
      <c r="C30" s="21" t="s">
        <v>55</v>
      </c>
      <c r="D30" s="10" t="s">
        <v>197</v>
      </c>
      <c r="E30" s="12">
        <v>2090000</v>
      </c>
      <c r="F30" s="12">
        <v>2090000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11"/>
        <v>2090000</v>
      </c>
      <c r="S30" s="20">
        <f t="shared" si="12"/>
        <v>0</v>
      </c>
      <c r="T30" s="20"/>
      <c r="U30" s="36"/>
      <c r="V30" s="12">
        <v>2090000</v>
      </c>
      <c r="W30" s="12"/>
      <c r="X30" s="7"/>
    </row>
    <row r="31" spans="1:24" s="2" customFormat="1" ht="75" x14ac:dyDescent="0.25">
      <c r="A31" s="2" t="s">
        <v>51</v>
      </c>
      <c r="B31" s="30" t="s">
        <v>96</v>
      </c>
      <c r="C31" s="21" t="s">
        <v>56</v>
      </c>
      <c r="D31" s="10" t="s">
        <v>129</v>
      </c>
      <c r="E31" s="12">
        <v>200000</v>
      </c>
      <c r="F31" s="12">
        <v>200000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11"/>
        <v>200000</v>
      </c>
      <c r="S31" s="20">
        <f t="shared" si="12"/>
        <v>0</v>
      </c>
      <c r="T31" s="20"/>
      <c r="U31" s="36"/>
      <c r="V31" s="12">
        <v>200000</v>
      </c>
      <c r="W31" s="12"/>
      <c r="X31" s="7"/>
    </row>
    <row r="32" spans="1:24" s="2" customFormat="1" ht="31.5" customHeight="1" x14ac:dyDescent="0.25">
      <c r="B32" s="30"/>
      <c r="C32" s="21" t="s">
        <v>57</v>
      </c>
      <c r="D32" s="10" t="s">
        <v>130</v>
      </c>
      <c r="E32" s="12">
        <v>88000</v>
      </c>
      <c r="F32" s="12">
        <v>88000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9">
        <f t="shared" si="11"/>
        <v>88000</v>
      </c>
      <c r="S32" s="20">
        <f t="shared" si="12"/>
        <v>0</v>
      </c>
      <c r="T32" s="20"/>
      <c r="U32" s="36"/>
      <c r="V32" s="12">
        <v>88000</v>
      </c>
      <c r="W32" s="12"/>
      <c r="X32" s="7"/>
    </row>
    <row r="33" spans="1:24" s="2" customFormat="1" ht="52.5" customHeight="1" x14ac:dyDescent="0.25">
      <c r="B33" s="30"/>
      <c r="C33" s="26"/>
      <c r="D33" s="8" t="s">
        <v>131</v>
      </c>
      <c r="E33" s="27">
        <f>SUM(E34:E35)</f>
        <v>260000</v>
      </c>
      <c r="F33" s="27">
        <f>SUM(F34:F35)</f>
        <v>260000</v>
      </c>
      <c r="G33" s="27">
        <f t="shared" ref="G33:N33" si="28">SUM(G34:G35)</f>
        <v>0</v>
      </c>
      <c r="H33" s="27">
        <f t="shared" si="28"/>
        <v>0</v>
      </c>
      <c r="I33" s="27">
        <f t="shared" si="28"/>
        <v>0</v>
      </c>
      <c r="J33" s="27">
        <f t="shared" si="28"/>
        <v>0</v>
      </c>
      <c r="K33" s="27">
        <f t="shared" si="28"/>
        <v>0</v>
      </c>
      <c r="L33" s="27">
        <f t="shared" si="28"/>
        <v>0</v>
      </c>
      <c r="M33" s="27">
        <f t="shared" si="28"/>
        <v>0</v>
      </c>
      <c r="N33" s="27">
        <f t="shared" si="28"/>
        <v>0</v>
      </c>
      <c r="O33" s="27">
        <f t="shared" ref="O33" si="29">SUM(O34:O35)</f>
        <v>0</v>
      </c>
      <c r="P33" s="27">
        <f t="shared" ref="P33" si="30">SUM(P34:P35)</f>
        <v>0</v>
      </c>
      <c r="Q33" s="27">
        <f t="shared" ref="Q33" si="31">SUM(Q34:Q35)</f>
        <v>0</v>
      </c>
      <c r="R33" s="27">
        <f t="shared" si="11"/>
        <v>260000</v>
      </c>
      <c r="S33" s="29">
        <f t="shared" si="12"/>
        <v>0</v>
      </c>
      <c r="T33" s="29">
        <f t="shared" ref="T33:T38" si="32">R33-U33</f>
        <v>0</v>
      </c>
      <c r="U33" s="33">
        <v>260000</v>
      </c>
      <c r="V33" s="27">
        <f>SUM(V34:V35)</f>
        <v>260000</v>
      </c>
      <c r="W33" s="27">
        <f>SUM(W34:W35)</f>
        <v>0</v>
      </c>
      <c r="X33" s="27">
        <f>SUM(X34:X35)</f>
        <v>0</v>
      </c>
    </row>
    <row r="34" spans="1:24" s="2" customFormat="1" ht="52.5" customHeight="1" x14ac:dyDescent="0.25">
      <c r="B34" s="30" t="s">
        <v>96</v>
      </c>
      <c r="C34" s="21" t="s">
        <v>53</v>
      </c>
      <c r="D34" s="10" t="s">
        <v>198</v>
      </c>
      <c r="E34" s="9">
        <v>150000</v>
      </c>
      <c r="F34" s="9">
        <v>150000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9">
        <f t="shared" si="11"/>
        <v>150000</v>
      </c>
      <c r="S34" s="29"/>
      <c r="T34" s="29"/>
      <c r="U34" s="33"/>
      <c r="V34" s="9">
        <v>150000</v>
      </c>
      <c r="W34" s="9"/>
      <c r="X34" s="7"/>
    </row>
    <row r="35" spans="1:24" s="2" customFormat="1" ht="52.5" customHeight="1" x14ac:dyDescent="0.25">
      <c r="B35" s="30" t="s">
        <v>96</v>
      </c>
      <c r="C35" s="21" t="s">
        <v>54</v>
      </c>
      <c r="D35" s="10" t="s">
        <v>199</v>
      </c>
      <c r="E35" s="9">
        <v>110000</v>
      </c>
      <c r="F35" s="9">
        <v>110000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9">
        <f t="shared" si="11"/>
        <v>110000</v>
      </c>
      <c r="S35" s="29"/>
      <c r="T35" s="29"/>
      <c r="U35" s="33"/>
      <c r="V35" s="9">
        <v>110000</v>
      </c>
      <c r="W35" s="9"/>
      <c r="X35" s="7"/>
    </row>
    <row r="36" spans="1:24" s="2" customFormat="1" ht="33.75" customHeight="1" x14ac:dyDescent="0.25">
      <c r="B36" s="30"/>
      <c r="C36" s="5" t="s">
        <v>132</v>
      </c>
      <c r="D36" s="8" t="s">
        <v>12</v>
      </c>
      <c r="E36" s="27">
        <f>E37+E38+E39</f>
        <v>16867000</v>
      </c>
      <c r="F36" s="27">
        <f>F37+F38+F39</f>
        <v>16867000</v>
      </c>
      <c r="G36" s="27">
        <f t="shared" ref="G36:L36" si="33">G37+G38+G39</f>
        <v>0</v>
      </c>
      <c r="H36" s="27">
        <f t="shared" si="33"/>
        <v>0</v>
      </c>
      <c r="I36" s="27">
        <f t="shared" si="33"/>
        <v>0</v>
      </c>
      <c r="J36" s="27">
        <f t="shared" si="33"/>
        <v>-800000</v>
      </c>
      <c r="K36" s="27">
        <f t="shared" si="33"/>
        <v>0</v>
      </c>
      <c r="L36" s="27">
        <f t="shared" si="33"/>
        <v>0</v>
      </c>
      <c r="M36" s="27">
        <f t="shared" ref="M36:N36" si="34">M40+M41+M43+M44+M45+M46+M47</f>
        <v>0</v>
      </c>
      <c r="N36" s="27">
        <f t="shared" si="34"/>
        <v>0</v>
      </c>
      <c r="O36" s="27">
        <f t="shared" ref="O36:Q36" si="35">O40+O41+O43+O44+O45+O46+O47</f>
        <v>0</v>
      </c>
      <c r="P36" s="27">
        <f t="shared" si="35"/>
        <v>0</v>
      </c>
      <c r="Q36" s="27">
        <f t="shared" si="35"/>
        <v>0</v>
      </c>
      <c r="R36" s="27">
        <f t="shared" si="11"/>
        <v>16067000</v>
      </c>
      <c r="S36" s="29">
        <f t="shared" si="12"/>
        <v>800000</v>
      </c>
      <c r="T36" s="29">
        <f t="shared" si="32"/>
        <v>-800000</v>
      </c>
      <c r="U36" s="33">
        <f>U37+U38+U39</f>
        <v>16867000</v>
      </c>
      <c r="V36" s="27">
        <f>V37+V38+V39</f>
        <v>16867000</v>
      </c>
      <c r="W36" s="27">
        <f>W37+W38+W39</f>
        <v>16067000</v>
      </c>
      <c r="X36" s="27">
        <f>X37+X38+X39</f>
        <v>-800000</v>
      </c>
    </row>
    <row r="37" spans="1:24" s="2" customFormat="1" ht="33.75" customHeight="1" x14ac:dyDescent="0.25">
      <c r="B37" s="30"/>
      <c r="C37" s="5" t="s">
        <v>133</v>
      </c>
      <c r="D37" s="8" t="s">
        <v>12</v>
      </c>
      <c r="E37" s="7">
        <v>12659000</v>
      </c>
      <c r="F37" s="7">
        <f>F40+F43+F44</f>
        <v>12659200</v>
      </c>
      <c r="G37" s="7">
        <f t="shared" ref="G37:N37" si="36">G40+G43+G44</f>
        <v>0</v>
      </c>
      <c r="H37" s="7">
        <f t="shared" si="36"/>
        <v>0</v>
      </c>
      <c r="I37" s="7">
        <f t="shared" si="36"/>
        <v>0</v>
      </c>
      <c r="J37" s="7">
        <f t="shared" si="36"/>
        <v>-800000</v>
      </c>
      <c r="K37" s="7">
        <f t="shared" si="36"/>
        <v>0</v>
      </c>
      <c r="L37" s="7">
        <f t="shared" si="36"/>
        <v>0</v>
      </c>
      <c r="M37" s="7">
        <f t="shared" si="36"/>
        <v>0</v>
      </c>
      <c r="N37" s="7">
        <f t="shared" si="36"/>
        <v>0</v>
      </c>
      <c r="O37" s="7">
        <f t="shared" ref="O37:Q37" si="37">O40+O43+O44</f>
        <v>0</v>
      </c>
      <c r="P37" s="7">
        <f t="shared" si="37"/>
        <v>0</v>
      </c>
      <c r="Q37" s="7">
        <f t="shared" si="37"/>
        <v>0</v>
      </c>
      <c r="R37" s="27">
        <f t="shared" si="11"/>
        <v>11859200</v>
      </c>
      <c r="S37" s="29">
        <f>S40+S43+S44</f>
        <v>800000</v>
      </c>
      <c r="T37" s="29">
        <f t="shared" si="32"/>
        <v>-800000</v>
      </c>
      <c r="U37" s="38">
        <v>12659200</v>
      </c>
      <c r="V37" s="7">
        <f>V40+V43+V44</f>
        <v>12659200</v>
      </c>
      <c r="W37" s="27">
        <f>W40+W43+W44</f>
        <v>11859200</v>
      </c>
      <c r="X37" s="27">
        <f>X40+X43+X44</f>
        <v>-800000</v>
      </c>
    </row>
    <row r="38" spans="1:24" s="2" customFormat="1" ht="45" customHeight="1" x14ac:dyDescent="0.25">
      <c r="B38" s="30"/>
      <c r="C38" s="5" t="s">
        <v>134</v>
      </c>
      <c r="D38" s="8" t="s">
        <v>87</v>
      </c>
      <c r="E38" s="7">
        <v>1908000</v>
      </c>
      <c r="F38" s="7">
        <f>F41+F45</f>
        <v>1907800</v>
      </c>
      <c r="G38" s="7">
        <f t="shared" ref="G38:N38" si="38">G41+G45</f>
        <v>0</v>
      </c>
      <c r="H38" s="7">
        <f t="shared" si="38"/>
        <v>0</v>
      </c>
      <c r="I38" s="7">
        <f t="shared" si="38"/>
        <v>0</v>
      </c>
      <c r="J38" s="7">
        <f t="shared" si="38"/>
        <v>0</v>
      </c>
      <c r="K38" s="7">
        <f t="shared" si="38"/>
        <v>0</v>
      </c>
      <c r="L38" s="7">
        <f t="shared" si="38"/>
        <v>0</v>
      </c>
      <c r="M38" s="7">
        <f t="shared" si="38"/>
        <v>0</v>
      </c>
      <c r="N38" s="7">
        <f t="shared" si="38"/>
        <v>0</v>
      </c>
      <c r="O38" s="7">
        <f t="shared" ref="O38:Q38" si="39">O41+O45</f>
        <v>0</v>
      </c>
      <c r="P38" s="7">
        <f t="shared" si="39"/>
        <v>0</v>
      </c>
      <c r="Q38" s="7">
        <f t="shared" si="39"/>
        <v>0</v>
      </c>
      <c r="R38" s="27">
        <f t="shared" si="11"/>
        <v>1907800</v>
      </c>
      <c r="S38" s="29">
        <f t="shared" ref="S38" si="40">S41+S45</f>
        <v>0</v>
      </c>
      <c r="T38" s="29">
        <f t="shared" si="32"/>
        <v>0</v>
      </c>
      <c r="U38" s="38">
        <v>1907800</v>
      </c>
      <c r="V38" s="7">
        <f>V41+V45</f>
        <v>1907800</v>
      </c>
      <c r="W38" s="27">
        <f t="shared" ref="W38:X38" si="41">W41+W45</f>
        <v>1907800</v>
      </c>
      <c r="X38" s="27">
        <f t="shared" si="41"/>
        <v>0</v>
      </c>
    </row>
    <row r="39" spans="1:24" s="2" customFormat="1" ht="45.75" customHeight="1" x14ac:dyDescent="0.25">
      <c r="B39" s="30"/>
      <c r="C39" s="5" t="s">
        <v>135</v>
      </c>
      <c r="D39" s="8" t="s">
        <v>86</v>
      </c>
      <c r="E39" s="7">
        <v>2300000</v>
      </c>
      <c r="F39" s="7">
        <f>F46+F47</f>
        <v>2300000</v>
      </c>
      <c r="G39" s="7">
        <f t="shared" ref="G39:N39" si="42">G46+G47</f>
        <v>0</v>
      </c>
      <c r="H39" s="7">
        <f t="shared" si="42"/>
        <v>0</v>
      </c>
      <c r="I39" s="7">
        <f t="shared" si="42"/>
        <v>0</v>
      </c>
      <c r="J39" s="7">
        <f t="shared" si="42"/>
        <v>0</v>
      </c>
      <c r="K39" s="7">
        <f t="shared" si="42"/>
        <v>0</v>
      </c>
      <c r="L39" s="7">
        <f t="shared" si="42"/>
        <v>0</v>
      </c>
      <c r="M39" s="7">
        <f t="shared" si="42"/>
        <v>0</v>
      </c>
      <c r="N39" s="7">
        <f t="shared" si="42"/>
        <v>0</v>
      </c>
      <c r="O39" s="7">
        <f t="shared" ref="O39:Q39" si="43">O46+O47</f>
        <v>0</v>
      </c>
      <c r="P39" s="7">
        <f t="shared" si="43"/>
        <v>0</v>
      </c>
      <c r="Q39" s="7">
        <f t="shared" si="43"/>
        <v>0</v>
      </c>
      <c r="R39" s="27">
        <f t="shared" si="11"/>
        <v>2300000</v>
      </c>
      <c r="S39" s="29">
        <f t="shared" ref="S39:T39" si="44">S46+S47</f>
        <v>0</v>
      </c>
      <c r="T39" s="29">
        <f t="shared" si="44"/>
        <v>0</v>
      </c>
      <c r="U39" s="38">
        <v>2300000</v>
      </c>
      <c r="V39" s="7">
        <f>V46+V47</f>
        <v>2300000</v>
      </c>
      <c r="W39" s="27">
        <f t="shared" ref="W39:X39" si="45">W46+W47</f>
        <v>2300000</v>
      </c>
      <c r="X39" s="27">
        <f t="shared" si="45"/>
        <v>0</v>
      </c>
    </row>
    <row r="40" spans="1:24" s="2" customFormat="1" ht="45" x14ac:dyDescent="0.25">
      <c r="A40" s="2" t="s">
        <v>51</v>
      </c>
      <c r="B40" s="30" t="s">
        <v>95</v>
      </c>
      <c r="C40" s="24" t="s">
        <v>59</v>
      </c>
      <c r="D40" s="10" t="s">
        <v>200</v>
      </c>
      <c r="E40" s="9"/>
      <c r="F40" s="3">
        <v>3120000</v>
      </c>
      <c r="G40" s="3"/>
      <c r="H40" s="3"/>
      <c r="I40" s="3"/>
      <c r="J40" s="3">
        <v>-100000</v>
      </c>
      <c r="K40" s="3"/>
      <c r="L40" s="3"/>
      <c r="M40" s="3"/>
      <c r="N40" s="3"/>
      <c r="O40" s="3"/>
      <c r="P40" s="3"/>
      <c r="Q40" s="3"/>
      <c r="R40" s="9">
        <f t="shared" si="11"/>
        <v>3020000</v>
      </c>
      <c r="S40" s="20">
        <f t="shared" ref="S40:S48" si="46">V40-R40</f>
        <v>100000</v>
      </c>
      <c r="T40" s="20"/>
      <c r="U40" s="36"/>
      <c r="V40" s="3">
        <v>3120000</v>
      </c>
      <c r="W40" s="3">
        <v>3020000</v>
      </c>
      <c r="X40" s="9">
        <f>W40-V40</f>
        <v>-100000</v>
      </c>
    </row>
    <row r="41" spans="1:24" s="2" customFormat="1" ht="30" x14ac:dyDescent="0.25">
      <c r="A41" s="2" t="s">
        <v>51</v>
      </c>
      <c r="B41" s="30"/>
      <c r="C41" s="21" t="s">
        <v>54</v>
      </c>
      <c r="D41" s="10" t="s">
        <v>201</v>
      </c>
      <c r="E41" s="9"/>
      <c r="F41" s="3">
        <v>1870000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11"/>
        <v>1870000</v>
      </c>
      <c r="S41" s="20">
        <f t="shared" si="46"/>
        <v>0</v>
      </c>
      <c r="T41" s="20"/>
      <c r="U41" s="36"/>
      <c r="V41" s="3">
        <v>1870000</v>
      </c>
      <c r="W41" s="3">
        <v>1870000</v>
      </c>
      <c r="X41" s="9">
        <f t="shared" ref="X41:X47" si="47">W41-V41</f>
        <v>0</v>
      </c>
    </row>
    <row r="42" spans="1:24" s="2" customFormat="1" ht="60" customHeight="1" x14ac:dyDescent="0.25">
      <c r="B42" s="30"/>
      <c r="C42" s="21" t="s">
        <v>136</v>
      </c>
      <c r="D42" s="10" t="s">
        <v>202</v>
      </c>
      <c r="E42" s="9"/>
      <c r="F42" s="3">
        <v>460000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11"/>
        <v>460000</v>
      </c>
      <c r="S42" s="20"/>
      <c r="T42" s="20"/>
      <c r="U42" s="36"/>
      <c r="V42" s="3">
        <v>460000</v>
      </c>
      <c r="W42" s="3">
        <v>460000</v>
      </c>
      <c r="X42" s="9">
        <f t="shared" si="47"/>
        <v>0</v>
      </c>
    </row>
    <row r="43" spans="1:24" s="2" customFormat="1" ht="29.25" customHeight="1" x14ac:dyDescent="0.25">
      <c r="A43" s="2" t="s">
        <v>51</v>
      </c>
      <c r="B43" s="30" t="s">
        <v>95</v>
      </c>
      <c r="C43" s="24" t="s">
        <v>60</v>
      </c>
      <c r="D43" s="10" t="s">
        <v>13</v>
      </c>
      <c r="E43" s="9"/>
      <c r="F43" s="3">
        <v>9500000</v>
      </c>
      <c r="G43" s="3"/>
      <c r="H43" s="3"/>
      <c r="I43" s="3"/>
      <c r="J43" s="3">
        <v>-700000</v>
      </c>
      <c r="K43" s="3"/>
      <c r="L43" s="3"/>
      <c r="M43" s="3"/>
      <c r="N43" s="3"/>
      <c r="O43" s="3"/>
      <c r="P43" s="3"/>
      <c r="Q43" s="3"/>
      <c r="R43" s="9">
        <f t="shared" si="11"/>
        <v>8800000</v>
      </c>
      <c r="S43" s="20">
        <f t="shared" si="46"/>
        <v>700000</v>
      </c>
      <c r="T43" s="20"/>
      <c r="U43" s="36"/>
      <c r="V43" s="3">
        <v>9500000</v>
      </c>
      <c r="W43" s="3">
        <v>8800000</v>
      </c>
      <c r="X43" s="9">
        <f t="shared" si="47"/>
        <v>-700000</v>
      </c>
    </row>
    <row r="44" spans="1:24" s="2" customFormat="1" ht="45" customHeight="1" x14ac:dyDescent="0.25">
      <c r="A44" s="2" t="s">
        <v>51</v>
      </c>
      <c r="B44" s="30" t="s">
        <v>95</v>
      </c>
      <c r="C44" s="24" t="s">
        <v>63</v>
      </c>
      <c r="D44" s="10" t="s">
        <v>203</v>
      </c>
      <c r="E44" s="9"/>
      <c r="F44" s="3">
        <v>39200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">
        <f t="shared" si="11"/>
        <v>39200</v>
      </c>
      <c r="S44" s="20">
        <f t="shared" si="46"/>
        <v>0</v>
      </c>
      <c r="T44" s="20"/>
      <c r="U44" s="36"/>
      <c r="V44" s="3">
        <v>39200</v>
      </c>
      <c r="W44" s="3">
        <v>39200</v>
      </c>
      <c r="X44" s="9">
        <f t="shared" si="47"/>
        <v>0</v>
      </c>
    </row>
    <row r="45" spans="1:24" s="2" customFormat="1" ht="30" x14ac:dyDescent="0.25">
      <c r="A45" s="2" t="s">
        <v>51</v>
      </c>
      <c r="B45" s="30"/>
      <c r="C45" s="21" t="s">
        <v>62</v>
      </c>
      <c r="D45" s="10" t="s">
        <v>14</v>
      </c>
      <c r="E45" s="9"/>
      <c r="F45" s="3">
        <v>37800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9">
        <f t="shared" si="11"/>
        <v>37800</v>
      </c>
      <c r="S45" s="20">
        <f t="shared" si="46"/>
        <v>0</v>
      </c>
      <c r="T45" s="20"/>
      <c r="U45" s="36"/>
      <c r="V45" s="3">
        <v>37800</v>
      </c>
      <c r="W45" s="3">
        <v>37800</v>
      </c>
      <c r="X45" s="9">
        <f t="shared" si="47"/>
        <v>0</v>
      </c>
    </row>
    <row r="46" spans="1:24" s="2" customFormat="1" ht="45.75" customHeight="1" x14ac:dyDescent="0.25">
      <c r="A46" s="2" t="s">
        <v>51</v>
      </c>
      <c r="B46" s="30"/>
      <c r="C46" s="21" t="s">
        <v>64</v>
      </c>
      <c r="D46" s="10" t="s">
        <v>204</v>
      </c>
      <c r="E46" s="9"/>
      <c r="F46" s="3">
        <v>1890000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9">
        <f t="shared" si="11"/>
        <v>1890000</v>
      </c>
      <c r="S46" s="20">
        <f t="shared" si="46"/>
        <v>0</v>
      </c>
      <c r="T46" s="20"/>
      <c r="U46" s="36"/>
      <c r="V46" s="3">
        <v>1890000</v>
      </c>
      <c r="W46" s="3">
        <v>1890000</v>
      </c>
      <c r="X46" s="9">
        <f t="shared" si="47"/>
        <v>0</v>
      </c>
    </row>
    <row r="47" spans="1:24" s="2" customFormat="1" ht="75" x14ac:dyDescent="0.25">
      <c r="A47" s="2" t="s">
        <v>51</v>
      </c>
      <c r="B47" s="30"/>
      <c r="C47" s="21" t="s">
        <v>61</v>
      </c>
      <c r="D47" s="10" t="s">
        <v>205</v>
      </c>
      <c r="E47" s="9"/>
      <c r="F47" s="3">
        <v>410000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9">
        <f t="shared" si="11"/>
        <v>410000</v>
      </c>
      <c r="S47" s="20">
        <f t="shared" si="46"/>
        <v>0</v>
      </c>
      <c r="T47" s="20"/>
      <c r="U47" s="36"/>
      <c r="V47" s="3">
        <v>410000</v>
      </c>
      <c r="W47" s="3">
        <v>410000</v>
      </c>
      <c r="X47" s="9">
        <f t="shared" si="47"/>
        <v>0</v>
      </c>
    </row>
    <row r="48" spans="1:24" s="2" customFormat="1" ht="15.75" x14ac:dyDescent="0.25">
      <c r="B48" s="30"/>
      <c r="C48" s="5" t="s">
        <v>137</v>
      </c>
      <c r="D48" s="8" t="s">
        <v>89</v>
      </c>
      <c r="E48" s="27">
        <f>E49+E50+E51</f>
        <v>13480000</v>
      </c>
      <c r="F48" s="27">
        <f>F49+F50+F51</f>
        <v>13480000</v>
      </c>
      <c r="G48" s="27">
        <f t="shared" ref="G48:N48" si="48">G49+G50+G51</f>
        <v>0</v>
      </c>
      <c r="H48" s="27">
        <f t="shared" si="48"/>
        <v>0</v>
      </c>
      <c r="I48" s="27">
        <f t="shared" si="48"/>
        <v>0</v>
      </c>
      <c r="J48" s="27">
        <f t="shared" si="48"/>
        <v>-270000</v>
      </c>
      <c r="K48" s="27">
        <f t="shared" si="48"/>
        <v>0</v>
      </c>
      <c r="L48" s="27">
        <f t="shared" si="48"/>
        <v>0</v>
      </c>
      <c r="M48" s="27">
        <f t="shared" si="48"/>
        <v>0</v>
      </c>
      <c r="N48" s="27">
        <f t="shared" si="48"/>
        <v>0</v>
      </c>
      <c r="O48" s="27">
        <f t="shared" ref="O48" si="49">O49+O50+O51</f>
        <v>0</v>
      </c>
      <c r="P48" s="27">
        <f t="shared" ref="P48" si="50">P49+P50+P51</f>
        <v>0</v>
      </c>
      <c r="Q48" s="27">
        <f t="shared" ref="Q48" si="51">Q49+Q50+Q51</f>
        <v>0</v>
      </c>
      <c r="R48" s="27">
        <f t="shared" si="11"/>
        <v>13210000</v>
      </c>
      <c r="S48" s="29">
        <f t="shared" si="46"/>
        <v>270000</v>
      </c>
      <c r="T48" s="29">
        <f t="shared" ref="T48:T51" si="52">R48-U48</f>
        <v>-270000</v>
      </c>
      <c r="U48" s="33">
        <f>U49+U50+U51</f>
        <v>13480000</v>
      </c>
      <c r="V48" s="27">
        <f>V49+V50+V51</f>
        <v>13480000</v>
      </c>
      <c r="W48" s="27">
        <f>W49+W50+W51</f>
        <v>13210000</v>
      </c>
      <c r="X48" s="27">
        <f>X49+X50+X51</f>
        <v>-270000</v>
      </c>
    </row>
    <row r="49" spans="1:24" s="2" customFormat="1" ht="15.75" x14ac:dyDescent="0.25">
      <c r="B49" s="30"/>
      <c r="C49" s="5" t="s">
        <v>138</v>
      </c>
      <c r="D49" s="8" t="s">
        <v>15</v>
      </c>
      <c r="E49" s="27">
        <v>7743000</v>
      </c>
      <c r="F49" s="27">
        <f>F53+F54</f>
        <v>7743000</v>
      </c>
      <c r="G49" s="27">
        <f t="shared" ref="G49:N49" si="53">G53+G54</f>
        <v>0</v>
      </c>
      <c r="H49" s="27">
        <f t="shared" si="53"/>
        <v>0</v>
      </c>
      <c r="I49" s="27">
        <f t="shared" si="53"/>
        <v>0</v>
      </c>
      <c r="J49" s="27">
        <f t="shared" si="53"/>
        <v>-270000</v>
      </c>
      <c r="K49" s="27">
        <f t="shared" si="53"/>
        <v>0</v>
      </c>
      <c r="L49" s="27">
        <f t="shared" si="53"/>
        <v>0</v>
      </c>
      <c r="M49" s="27">
        <f t="shared" si="53"/>
        <v>0</v>
      </c>
      <c r="N49" s="27">
        <f t="shared" si="53"/>
        <v>0</v>
      </c>
      <c r="O49" s="27">
        <f t="shared" ref="O49:Q49" si="54">O53+O54</f>
        <v>0</v>
      </c>
      <c r="P49" s="27">
        <f t="shared" si="54"/>
        <v>0</v>
      </c>
      <c r="Q49" s="27">
        <f t="shared" si="54"/>
        <v>0</v>
      </c>
      <c r="R49" s="27">
        <f t="shared" si="11"/>
        <v>7473000</v>
      </c>
      <c r="S49" s="29">
        <f t="shared" ref="S49" si="55">S53+S54</f>
        <v>270000</v>
      </c>
      <c r="T49" s="29">
        <f t="shared" si="52"/>
        <v>-270000</v>
      </c>
      <c r="U49" s="33">
        <v>7743000</v>
      </c>
      <c r="V49" s="27">
        <f t="shared" ref="V49:X49" si="56">V53+V54</f>
        <v>7743000</v>
      </c>
      <c r="W49" s="27">
        <f t="shared" si="56"/>
        <v>7473000</v>
      </c>
      <c r="X49" s="27">
        <f t="shared" si="56"/>
        <v>-270000</v>
      </c>
    </row>
    <row r="50" spans="1:24" s="2" customFormat="1" ht="48" customHeight="1" x14ac:dyDescent="0.25">
      <c r="B50" s="30"/>
      <c r="C50" s="5" t="s">
        <v>139</v>
      </c>
      <c r="D50" s="8" t="s">
        <v>90</v>
      </c>
      <c r="E50" s="27">
        <v>3317000</v>
      </c>
      <c r="F50" s="27">
        <f>F52+F56+F57</f>
        <v>3317000</v>
      </c>
      <c r="G50" s="27">
        <f t="shared" ref="G50:N50" si="57">G52+G56+G57</f>
        <v>0</v>
      </c>
      <c r="H50" s="27">
        <f t="shared" si="57"/>
        <v>0</v>
      </c>
      <c r="I50" s="27">
        <f t="shared" si="57"/>
        <v>0</v>
      </c>
      <c r="J50" s="27">
        <f t="shared" si="57"/>
        <v>0</v>
      </c>
      <c r="K50" s="27">
        <f t="shared" si="57"/>
        <v>0</v>
      </c>
      <c r="L50" s="27">
        <f t="shared" si="57"/>
        <v>0</v>
      </c>
      <c r="M50" s="27">
        <f t="shared" si="57"/>
        <v>0</v>
      </c>
      <c r="N50" s="27">
        <f t="shared" si="57"/>
        <v>0</v>
      </c>
      <c r="O50" s="27">
        <f t="shared" ref="O50:Q50" si="58">O52+O56+O57</f>
        <v>0</v>
      </c>
      <c r="P50" s="27">
        <f t="shared" si="58"/>
        <v>0</v>
      </c>
      <c r="Q50" s="27">
        <f t="shared" si="58"/>
        <v>0</v>
      </c>
      <c r="R50" s="27">
        <f t="shared" si="11"/>
        <v>3317000</v>
      </c>
      <c r="S50" s="29">
        <f t="shared" ref="S50" si="59">S52+S56+S57</f>
        <v>0</v>
      </c>
      <c r="T50" s="29">
        <f t="shared" si="52"/>
        <v>0</v>
      </c>
      <c r="U50" s="33">
        <v>3317000</v>
      </c>
      <c r="V50" s="27">
        <f t="shared" ref="V50:X50" si="60">V52+V56+V57</f>
        <v>3317000</v>
      </c>
      <c r="W50" s="27">
        <f t="shared" si="60"/>
        <v>3317000</v>
      </c>
      <c r="X50" s="27">
        <f t="shared" si="60"/>
        <v>0</v>
      </c>
    </row>
    <row r="51" spans="1:24" s="2" customFormat="1" ht="78" customHeight="1" x14ac:dyDescent="0.25">
      <c r="B51" s="30"/>
      <c r="C51" s="5" t="s">
        <v>140</v>
      </c>
      <c r="D51" s="8" t="s">
        <v>116</v>
      </c>
      <c r="E51" s="27">
        <v>2420000</v>
      </c>
      <c r="F51" s="27">
        <f>F55</f>
        <v>2420000</v>
      </c>
      <c r="G51" s="27">
        <f t="shared" ref="G51:N51" si="61">G55</f>
        <v>0</v>
      </c>
      <c r="H51" s="27">
        <f t="shared" si="61"/>
        <v>0</v>
      </c>
      <c r="I51" s="27">
        <f t="shared" si="61"/>
        <v>0</v>
      </c>
      <c r="J51" s="27">
        <f t="shared" si="61"/>
        <v>0</v>
      </c>
      <c r="K51" s="27">
        <f t="shared" si="61"/>
        <v>0</v>
      </c>
      <c r="L51" s="27">
        <f t="shared" si="61"/>
        <v>0</v>
      </c>
      <c r="M51" s="27">
        <f t="shared" si="61"/>
        <v>0</v>
      </c>
      <c r="N51" s="27">
        <f t="shared" si="61"/>
        <v>0</v>
      </c>
      <c r="O51" s="27">
        <f t="shared" ref="O51:Q51" si="62">O55</f>
        <v>0</v>
      </c>
      <c r="P51" s="27">
        <f t="shared" si="62"/>
        <v>0</v>
      </c>
      <c r="Q51" s="27">
        <f t="shared" si="62"/>
        <v>0</v>
      </c>
      <c r="R51" s="27">
        <f t="shared" si="11"/>
        <v>2420000</v>
      </c>
      <c r="S51" s="29">
        <f t="shared" ref="S51" si="63">S55</f>
        <v>0</v>
      </c>
      <c r="T51" s="29">
        <f t="shared" si="52"/>
        <v>0</v>
      </c>
      <c r="U51" s="33">
        <v>2420000</v>
      </c>
      <c r="V51" s="27">
        <f t="shared" ref="V51:X51" si="64">V55</f>
        <v>2420000</v>
      </c>
      <c r="W51" s="27">
        <f t="shared" si="64"/>
        <v>2420000</v>
      </c>
      <c r="X51" s="27">
        <f t="shared" si="64"/>
        <v>0</v>
      </c>
    </row>
    <row r="52" spans="1:24" s="2" customFormat="1" ht="30" x14ac:dyDescent="0.25">
      <c r="A52" s="2" t="s">
        <v>51</v>
      </c>
      <c r="B52" s="30"/>
      <c r="C52" s="21" t="s">
        <v>65</v>
      </c>
      <c r="D52" s="10" t="s">
        <v>206</v>
      </c>
      <c r="E52" s="9"/>
      <c r="F52" s="3">
        <v>2582000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11"/>
        <v>2582000</v>
      </c>
      <c r="S52" s="20">
        <f t="shared" ref="S52:S59" si="65">V52-R52</f>
        <v>0</v>
      </c>
      <c r="T52" s="20"/>
      <c r="U52" s="36"/>
      <c r="V52" s="3">
        <v>2582000</v>
      </c>
      <c r="W52" s="3">
        <v>2582000</v>
      </c>
      <c r="X52" s="3">
        <f>W52-V52</f>
        <v>0</v>
      </c>
    </row>
    <row r="53" spans="1:24" s="2" customFormat="1" ht="36.75" customHeight="1" x14ac:dyDescent="0.25">
      <c r="A53" s="2" t="s">
        <v>51</v>
      </c>
      <c r="B53" s="30"/>
      <c r="C53" s="24" t="s">
        <v>67</v>
      </c>
      <c r="D53" s="10" t="s">
        <v>16</v>
      </c>
      <c r="E53" s="9"/>
      <c r="F53" s="3">
        <v>4813000</v>
      </c>
      <c r="G53" s="3"/>
      <c r="H53" s="3"/>
      <c r="I53" s="3"/>
      <c r="J53" s="3">
        <v>-270000</v>
      </c>
      <c r="K53" s="3"/>
      <c r="L53" s="3"/>
      <c r="M53" s="3"/>
      <c r="N53" s="3"/>
      <c r="O53" s="3"/>
      <c r="P53" s="3"/>
      <c r="Q53" s="3"/>
      <c r="R53" s="9">
        <f t="shared" si="11"/>
        <v>4543000</v>
      </c>
      <c r="S53" s="20">
        <f t="shared" si="65"/>
        <v>270000</v>
      </c>
      <c r="T53" s="20"/>
      <c r="U53" s="36"/>
      <c r="V53" s="3">
        <v>4813000</v>
      </c>
      <c r="W53" s="3">
        <v>4543000</v>
      </c>
      <c r="X53" s="3">
        <f t="shared" ref="X53:X57" si="66">W53-V53</f>
        <v>-270000</v>
      </c>
    </row>
    <row r="54" spans="1:24" s="2" customFormat="1" ht="36" x14ac:dyDescent="0.25">
      <c r="A54" s="2" t="s">
        <v>51</v>
      </c>
      <c r="B54" s="30" t="s">
        <v>95</v>
      </c>
      <c r="C54" s="24" t="s">
        <v>60</v>
      </c>
      <c r="D54" s="10" t="s">
        <v>17</v>
      </c>
      <c r="E54" s="9"/>
      <c r="F54" s="3">
        <v>2930000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9">
        <f t="shared" si="11"/>
        <v>2930000</v>
      </c>
      <c r="S54" s="20">
        <f t="shared" si="65"/>
        <v>0</v>
      </c>
      <c r="T54" s="20"/>
      <c r="U54" s="36"/>
      <c r="V54" s="3">
        <v>2930000</v>
      </c>
      <c r="W54" s="3">
        <v>2930000</v>
      </c>
      <c r="X54" s="3">
        <f t="shared" si="66"/>
        <v>0</v>
      </c>
    </row>
    <row r="55" spans="1:24" s="2" customFormat="1" ht="45" x14ac:dyDescent="0.25">
      <c r="A55" s="2" t="s">
        <v>51</v>
      </c>
      <c r="B55" s="30" t="s">
        <v>95</v>
      </c>
      <c r="C55" s="21" t="s">
        <v>56</v>
      </c>
      <c r="D55" s="10" t="s">
        <v>207</v>
      </c>
      <c r="E55" s="9"/>
      <c r="F55" s="3">
        <v>2420000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9">
        <f t="shared" si="11"/>
        <v>2420000</v>
      </c>
      <c r="S55" s="20">
        <f t="shared" si="65"/>
        <v>0</v>
      </c>
      <c r="T55" s="20"/>
      <c r="U55" s="36"/>
      <c r="V55" s="3">
        <v>2420000</v>
      </c>
      <c r="W55" s="3">
        <v>2420000</v>
      </c>
      <c r="X55" s="3">
        <f t="shared" si="66"/>
        <v>0</v>
      </c>
    </row>
    <row r="56" spans="1:24" s="2" customFormat="1" ht="36" customHeight="1" x14ac:dyDescent="0.25">
      <c r="A56" s="2" t="s">
        <v>51</v>
      </c>
      <c r="B56" s="30"/>
      <c r="C56" s="21" t="s">
        <v>57</v>
      </c>
      <c r="D56" s="10" t="s">
        <v>208</v>
      </c>
      <c r="E56" s="9"/>
      <c r="F56" s="3">
        <v>400000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9">
        <f t="shared" si="11"/>
        <v>400000</v>
      </c>
      <c r="S56" s="20">
        <f t="shared" si="65"/>
        <v>0</v>
      </c>
      <c r="T56" s="20"/>
      <c r="U56" s="36"/>
      <c r="V56" s="3">
        <v>400000</v>
      </c>
      <c r="W56" s="3">
        <v>400000</v>
      </c>
      <c r="X56" s="3">
        <f t="shared" si="66"/>
        <v>0</v>
      </c>
    </row>
    <row r="57" spans="1:24" s="2" customFormat="1" ht="36" customHeight="1" x14ac:dyDescent="0.25">
      <c r="B57" s="30"/>
      <c r="C57" s="21" t="s">
        <v>58</v>
      </c>
      <c r="D57" s="10" t="s">
        <v>209</v>
      </c>
      <c r="E57" s="9"/>
      <c r="F57" s="3">
        <v>335000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9">
        <f t="shared" si="11"/>
        <v>335000</v>
      </c>
      <c r="S57" s="20">
        <f t="shared" si="65"/>
        <v>0</v>
      </c>
      <c r="T57" s="20"/>
      <c r="U57" s="36"/>
      <c r="V57" s="3">
        <v>335000</v>
      </c>
      <c r="W57" s="3">
        <v>335000</v>
      </c>
      <c r="X57" s="3">
        <f t="shared" si="66"/>
        <v>0</v>
      </c>
    </row>
    <row r="58" spans="1:24" s="2" customFormat="1" ht="15.75" x14ac:dyDescent="0.25">
      <c r="B58" s="30"/>
      <c r="C58" s="5" t="s">
        <v>141</v>
      </c>
      <c r="D58" s="8" t="s">
        <v>18</v>
      </c>
      <c r="E58" s="27">
        <f>E59+E60</f>
        <v>8000000</v>
      </c>
      <c r="F58" s="27">
        <f>F59+F60</f>
        <v>8000000</v>
      </c>
      <c r="G58" s="27">
        <f t="shared" ref="G58:N58" si="67">G59+G60</f>
        <v>0</v>
      </c>
      <c r="H58" s="27">
        <f t="shared" si="67"/>
        <v>0</v>
      </c>
      <c r="I58" s="27">
        <f t="shared" si="67"/>
        <v>0</v>
      </c>
      <c r="J58" s="27">
        <f t="shared" si="67"/>
        <v>-150000</v>
      </c>
      <c r="K58" s="27">
        <f t="shared" si="67"/>
        <v>0</v>
      </c>
      <c r="L58" s="27">
        <f t="shared" si="67"/>
        <v>0</v>
      </c>
      <c r="M58" s="27">
        <f t="shared" si="67"/>
        <v>0</v>
      </c>
      <c r="N58" s="27">
        <f t="shared" si="67"/>
        <v>0</v>
      </c>
      <c r="O58" s="27">
        <f t="shared" ref="O58:Q58" si="68">O59+O60</f>
        <v>0</v>
      </c>
      <c r="P58" s="27">
        <f t="shared" si="68"/>
        <v>0</v>
      </c>
      <c r="Q58" s="27">
        <f t="shared" si="68"/>
        <v>0</v>
      </c>
      <c r="R58" s="27">
        <f t="shared" si="11"/>
        <v>7850000</v>
      </c>
      <c r="S58" s="29">
        <f t="shared" si="65"/>
        <v>150000</v>
      </c>
      <c r="T58" s="29">
        <f t="shared" ref="T58:T60" si="69">R58-U58</f>
        <v>-150000</v>
      </c>
      <c r="U58" s="33">
        <f>U59+U60</f>
        <v>8000000</v>
      </c>
      <c r="V58" s="27">
        <f>V59+V60</f>
        <v>8000000</v>
      </c>
      <c r="W58" s="27">
        <f>W59+W60</f>
        <v>7850000</v>
      </c>
      <c r="X58" s="27">
        <f>X59+X60</f>
        <v>-150000</v>
      </c>
    </row>
    <row r="59" spans="1:24" s="2" customFormat="1" ht="15.75" x14ac:dyDescent="0.25">
      <c r="B59" s="30"/>
      <c r="C59" s="5" t="s">
        <v>142</v>
      </c>
      <c r="D59" s="8" t="s">
        <v>18</v>
      </c>
      <c r="E59" s="27">
        <v>7526000</v>
      </c>
      <c r="F59" s="27">
        <f>F61+F63+F65+F67</f>
        <v>7526000</v>
      </c>
      <c r="G59" s="27">
        <f t="shared" ref="G59:N59" si="70">G61+G63+G65+G67</f>
        <v>0</v>
      </c>
      <c r="H59" s="27">
        <f t="shared" si="70"/>
        <v>0</v>
      </c>
      <c r="I59" s="27">
        <f t="shared" si="70"/>
        <v>0</v>
      </c>
      <c r="J59" s="27">
        <f t="shared" si="70"/>
        <v>-150000</v>
      </c>
      <c r="K59" s="27">
        <f t="shared" si="70"/>
        <v>0</v>
      </c>
      <c r="L59" s="27">
        <f t="shared" si="70"/>
        <v>0</v>
      </c>
      <c r="M59" s="27">
        <f t="shared" si="70"/>
        <v>0</v>
      </c>
      <c r="N59" s="27">
        <f t="shared" si="70"/>
        <v>0</v>
      </c>
      <c r="O59" s="27">
        <f t="shared" ref="O59:Q59" si="71">O61+O63+O65+O67</f>
        <v>0</v>
      </c>
      <c r="P59" s="27">
        <f t="shared" si="71"/>
        <v>0</v>
      </c>
      <c r="Q59" s="27">
        <f t="shared" si="71"/>
        <v>0</v>
      </c>
      <c r="R59" s="27">
        <f t="shared" si="11"/>
        <v>7376000</v>
      </c>
      <c r="S59" s="29">
        <f t="shared" si="65"/>
        <v>150000</v>
      </c>
      <c r="T59" s="29">
        <f t="shared" si="69"/>
        <v>-150000</v>
      </c>
      <c r="U59" s="33">
        <v>7526000</v>
      </c>
      <c r="V59" s="27">
        <f>V61+V63+V65+V67</f>
        <v>7526000</v>
      </c>
      <c r="W59" s="27">
        <f t="shared" ref="W59:X59" si="72">W61+W63+W65+W67</f>
        <v>7376000</v>
      </c>
      <c r="X59" s="27">
        <f t="shared" si="72"/>
        <v>-150000</v>
      </c>
    </row>
    <row r="60" spans="1:24" s="2" customFormat="1" ht="60" x14ac:dyDescent="0.25">
      <c r="B60" s="30"/>
      <c r="C60" s="5" t="s">
        <v>143</v>
      </c>
      <c r="D60" s="8" t="s">
        <v>88</v>
      </c>
      <c r="E60" s="27">
        <v>474000</v>
      </c>
      <c r="F60" s="27">
        <f>F64+F66</f>
        <v>474000</v>
      </c>
      <c r="G60" s="27">
        <f t="shared" ref="G60:N60" si="73">G64+G66</f>
        <v>0</v>
      </c>
      <c r="H60" s="27">
        <f t="shared" si="73"/>
        <v>0</v>
      </c>
      <c r="I60" s="27">
        <f t="shared" si="73"/>
        <v>0</v>
      </c>
      <c r="J60" s="27">
        <f t="shared" si="73"/>
        <v>0</v>
      </c>
      <c r="K60" s="27">
        <f t="shared" si="73"/>
        <v>0</v>
      </c>
      <c r="L60" s="27">
        <f t="shared" si="73"/>
        <v>0</v>
      </c>
      <c r="M60" s="27">
        <f t="shared" si="73"/>
        <v>0</v>
      </c>
      <c r="N60" s="27">
        <f t="shared" si="73"/>
        <v>0</v>
      </c>
      <c r="O60" s="27">
        <f t="shared" ref="O60:Q60" si="74">O64+O66</f>
        <v>0</v>
      </c>
      <c r="P60" s="27">
        <f t="shared" si="74"/>
        <v>0</v>
      </c>
      <c r="Q60" s="27">
        <f t="shared" si="74"/>
        <v>0</v>
      </c>
      <c r="R60" s="27">
        <f t="shared" si="11"/>
        <v>474000</v>
      </c>
      <c r="S60" s="29">
        <f>S64+S66</f>
        <v>0</v>
      </c>
      <c r="T60" s="29">
        <f t="shared" si="69"/>
        <v>0</v>
      </c>
      <c r="U60" s="33">
        <v>474000</v>
      </c>
      <c r="V60" s="27">
        <f>V64+V66</f>
        <v>474000</v>
      </c>
      <c r="W60" s="27">
        <f>W64+W66</f>
        <v>474000</v>
      </c>
      <c r="X60" s="27">
        <f>X64+X66</f>
        <v>0</v>
      </c>
    </row>
    <row r="61" spans="1:24" s="2" customFormat="1" ht="15.75" x14ac:dyDescent="0.25">
      <c r="A61" s="2" t="s">
        <v>51</v>
      </c>
      <c r="B61" s="30"/>
      <c r="C61" s="24" t="s">
        <v>59</v>
      </c>
      <c r="D61" s="10" t="s">
        <v>144</v>
      </c>
      <c r="E61" s="9"/>
      <c r="F61" s="12">
        <v>5963000</v>
      </c>
      <c r="G61" s="12"/>
      <c r="H61" s="12"/>
      <c r="I61" s="12"/>
      <c r="J61" s="12">
        <v>-150000</v>
      </c>
      <c r="K61" s="12"/>
      <c r="L61" s="12"/>
      <c r="M61" s="12"/>
      <c r="N61" s="12"/>
      <c r="O61" s="12"/>
      <c r="P61" s="12"/>
      <c r="Q61" s="12"/>
      <c r="R61" s="9">
        <f t="shared" si="11"/>
        <v>5813000</v>
      </c>
      <c r="S61" s="20">
        <f t="shared" ref="S61:S125" si="75">V61-R61</f>
        <v>150000</v>
      </c>
      <c r="T61" s="20"/>
      <c r="U61" s="36"/>
      <c r="V61" s="12">
        <v>5963000</v>
      </c>
      <c r="W61" s="12">
        <v>5813000</v>
      </c>
      <c r="X61" s="9">
        <f>W61-V61</f>
        <v>-150000</v>
      </c>
    </row>
    <row r="62" spans="1:24" s="2" customFormat="1" ht="24" customHeight="1" x14ac:dyDescent="0.25">
      <c r="B62" s="30"/>
      <c r="C62" s="24" t="s">
        <v>75</v>
      </c>
      <c r="D62" s="10" t="s">
        <v>145</v>
      </c>
      <c r="E62" s="9"/>
      <c r="F62" s="12">
        <v>45000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9">
        <f t="shared" si="11"/>
        <v>45000</v>
      </c>
      <c r="S62" s="20">
        <f t="shared" si="75"/>
        <v>0</v>
      </c>
      <c r="T62" s="20"/>
      <c r="U62" s="36"/>
      <c r="V62" s="12">
        <v>45000</v>
      </c>
      <c r="W62" s="12">
        <v>45000</v>
      </c>
      <c r="X62" s="9">
        <f t="shared" ref="X62:X68" si="76">W62-V62</f>
        <v>0</v>
      </c>
    </row>
    <row r="63" spans="1:24" s="2" customFormat="1" ht="15.75" x14ac:dyDescent="0.25">
      <c r="A63" s="2" t="s">
        <v>51</v>
      </c>
      <c r="B63" s="30"/>
      <c r="C63" s="24" t="s">
        <v>67</v>
      </c>
      <c r="D63" s="10" t="s">
        <v>19</v>
      </c>
      <c r="E63" s="9"/>
      <c r="F63" s="12">
        <v>413000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11"/>
        <v>413000</v>
      </c>
      <c r="S63" s="20">
        <f t="shared" si="75"/>
        <v>0</v>
      </c>
      <c r="T63" s="20"/>
      <c r="U63" s="36"/>
      <c r="V63" s="12">
        <v>413000</v>
      </c>
      <c r="W63" s="12">
        <v>413000</v>
      </c>
      <c r="X63" s="9">
        <f t="shared" si="76"/>
        <v>0</v>
      </c>
    </row>
    <row r="64" spans="1:24" s="2" customFormat="1" ht="72" customHeight="1" x14ac:dyDescent="0.25">
      <c r="A64" s="2" t="s">
        <v>51</v>
      </c>
      <c r="B64" s="30" t="s">
        <v>95</v>
      </c>
      <c r="C64" s="21" t="s">
        <v>55</v>
      </c>
      <c r="D64" s="10" t="s">
        <v>210</v>
      </c>
      <c r="E64" s="9"/>
      <c r="F64" s="12">
        <v>374000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11"/>
        <v>374000</v>
      </c>
      <c r="S64" s="20">
        <f t="shared" si="75"/>
        <v>0</v>
      </c>
      <c r="T64" s="20"/>
      <c r="U64" s="36"/>
      <c r="V64" s="12">
        <v>374000</v>
      </c>
      <c r="W64" s="12">
        <v>374000</v>
      </c>
      <c r="X64" s="9">
        <f t="shared" si="76"/>
        <v>0</v>
      </c>
    </row>
    <row r="65" spans="1:24" s="2" customFormat="1" ht="45" x14ac:dyDescent="0.25">
      <c r="A65" s="2" t="s">
        <v>51</v>
      </c>
      <c r="B65" s="30"/>
      <c r="C65" s="24" t="s">
        <v>99</v>
      </c>
      <c r="D65" s="10" t="s">
        <v>20</v>
      </c>
      <c r="E65" s="9"/>
      <c r="F65" s="12">
        <v>900000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9">
        <f t="shared" si="11"/>
        <v>900000</v>
      </c>
      <c r="S65" s="20">
        <f t="shared" si="75"/>
        <v>0</v>
      </c>
      <c r="T65" s="20"/>
      <c r="U65" s="36"/>
      <c r="V65" s="12">
        <v>900000</v>
      </c>
      <c r="W65" s="12">
        <v>900000</v>
      </c>
      <c r="X65" s="9">
        <f t="shared" si="76"/>
        <v>0</v>
      </c>
    </row>
    <row r="66" spans="1:24" s="2" customFormat="1" ht="33" customHeight="1" x14ac:dyDescent="0.25">
      <c r="A66" s="2" t="s">
        <v>51</v>
      </c>
      <c r="B66" s="30" t="s">
        <v>96</v>
      </c>
      <c r="C66" s="21" t="s">
        <v>100</v>
      </c>
      <c r="D66" s="10" t="s">
        <v>21</v>
      </c>
      <c r="E66" s="9"/>
      <c r="F66" s="12">
        <v>100000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11"/>
        <v>100000</v>
      </c>
      <c r="S66" s="20">
        <f t="shared" si="75"/>
        <v>0</v>
      </c>
      <c r="T66" s="20"/>
      <c r="U66" s="36"/>
      <c r="V66" s="12">
        <v>100000</v>
      </c>
      <c r="W66" s="12">
        <v>100000</v>
      </c>
      <c r="X66" s="9">
        <f t="shared" si="76"/>
        <v>0</v>
      </c>
    </row>
    <row r="67" spans="1:24" s="2" customFormat="1" ht="15.75" x14ac:dyDescent="0.25">
      <c r="A67" s="2" t="s">
        <v>51</v>
      </c>
      <c r="B67" s="30"/>
      <c r="C67" s="24" t="s">
        <v>71</v>
      </c>
      <c r="D67" s="10" t="s">
        <v>211</v>
      </c>
      <c r="E67" s="9"/>
      <c r="F67" s="12">
        <v>250000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11"/>
        <v>250000</v>
      </c>
      <c r="S67" s="20">
        <f t="shared" si="75"/>
        <v>0</v>
      </c>
      <c r="T67" s="20"/>
      <c r="U67" s="36"/>
      <c r="V67" s="12">
        <v>250000</v>
      </c>
      <c r="W67" s="12">
        <v>250000</v>
      </c>
      <c r="X67" s="9">
        <f t="shared" si="76"/>
        <v>0</v>
      </c>
    </row>
    <row r="68" spans="1:24" s="2" customFormat="1" ht="75" x14ac:dyDescent="0.25">
      <c r="A68" s="2" t="s">
        <v>51</v>
      </c>
      <c r="B68" s="30"/>
      <c r="C68" s="24" t="s">
        <v>101</v>
      </c>
      <c r="D68" s="10" t="s">
        <v>212</v>
      </c>
      <c r="E68" s="9"/>
      <c r="F68" s="12">
        <v>81000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11"/>
        <v>81000</v>
      </c>
      <c r="S68" s="20">
        <f t="shared" si="75"/>
        <v>0</v>
      </c>
      <c r="T68" s="20"/>
      <c r="U68" s="36"/>
      <c r="V68" s="12">
        <v>81000</v>
      </c>
      <c r="W68" s="12">
        <v>81000</v>
      </c>
      <c r="X68" s="9">
        <f t="shared" si="76"/>
        <v>0</v>
      </c>
    </row>
    <row r="69" spans="1:24" s="2" customFormat="1" ht="23.25" customHeight="1" x14ac:dyDescent="0.25">
      <c r="B69" s="30"/>
      <c r="C69" s="5" t="s">
        <v>146</v>
      </c>
      <c r="D69" s="8" t="s">
        <v>80</v>
      </c>
      <c r="E69" s="27">
        <f>E70+E71+E73+E74+E75+E76+E77</f>
        <v>12150000</v>
      </c>
      <c r="F69" s="27">
        <f>F70+F71+F73+F74+F75+F76+F77</f>
        <v>12150000</v>
      </c>
      <c r="G69" s="27">
        <f t="shared" ref="G69:Q69" si="77">G70+G71+G73+G74+G75+G76+G77</f>
        <v>0</v>
      </c>
      <c r="H69" s="27">
        <f t="shared" si="77"/>
        <v>0</v>
      </c>
      <c r="I69" s="27">
        <f t="shared" si="77"/>
        <v>0</v>
      </c>
      <c r="J69" s="27">
        <f t="shared" si="77"/>
        <v>-390000</v>
      </c>
      <c r="K69" s="27">
        <f t="shared" si="77"/>
        <v>0</v>
      </c>
      <c r="L69" s="27">
        <f t="shared" si="77"/>
        <v>0</v>
      </c>
      <c r="M69" s="27">
        <f t="shared" si="77"/>
        <v>0</v>
      </c>
      <c r="N69" s="27">
        <f t="shared" si="77"/>
        <v>0</v>
      </c>
      <c r="O69" s="27">
        <f t="shared" si="77"/>
        <v>0</v>
      </c>
      <c r="P69" s="27">
        <f t="shared" si="77"/>
        <v>0</v>
      </c>
      <c r="Q69" s="27">
        <f t="shared" si="77"/>
        <v>0</v>
      </c>
      <c r="R69" s="27">
        <f t="shared" si="11"/>
        <v>11760000</v>
      </c>
      <c r="S69" s="29">
        <f t="shared" si="75"/>
        <v>390000</v>
      </c>
      <c r="T69" s="29">
        <f>R69-U69</f>
        <v>-390000</v>
      </c>
      <c r="U69" s="33">
        <v>12150000</v>
      </c>
      <c r="V69" s="27">
        <f>V70+V71+V73+V74+V75+V76+V77</f>
        <v>12150000</v>
      </c>
      <c r="W69" s="27">
        <f>W70+W71+W73+W74+W75+W76+W77</f>
        <v>11760000</v>
      </c>
      <c r="X69" s="27">
        <f t="shared" ref="X69" si="78">X70+X71+X73+X74+X75+X76+X77</f>
        <v>-390000</v>
      </c>
    </row>
    <row r="70" spans="1:24" s="2" customFormat="1" ht="60" x14ac:dyDescent="0.25">
      <c r="A70" s="2" t="s">
        <v>51</v>
      </c>
      <c r="B70" s="39" t="s">
        <v>115</v>
      </c>
      <c r="C70" s="24" t="s">
        <v>59</v>
      </c>
      <c r="D70" s="10" t="s">
        <v>213</v>
      </c>
      <c r="E70" s="12">
        <v>3200000</v>
      </c>
      <c r="F70" s="12">
        <v>3200000</v>
      </c>
      <c r="G70" s="12"/>
      <c r="H70" s="12"/>
      <c r="I70" s="12"/>
      <c r="J70" s="12">
        <v>-390000</v>
      </c>
      <c r="K70" s="12"/>
      <c r="L70" s="12"/>
      <c r="M70" s="12"/>
      <c r="N70" s="12"/>
      <c r="O70" s="12"/>
      <c r="P70" s="12"/>
      <c r="Q70" s="12"/>
      <c r="R70" s="9">
        <f t="shared" si="11"/>
        <v>2810000</v>
      </c>
      <c r="S70" s="20">
        <f t="shared" si="75"/>
        <v>390000</v>
      </c>
      <c r="T70" s="20"/>
      <c r="U70" s="36"/>
      <c r="V70" s="12">
        <v>3200000</v>
      </c>
      <c r="W70" s="9">
        <v>2810000</v>
      </c>
      <c r="X70" s="9">
        <f>W70-V70</f>
        <v>-390000</v>
      </c>
    </row>
    <row r="71" spans="1:24" s="2" customFormat="1" ht="60" x14ac:dyDescent="0.25">
      <c r="A71" s="2" t="s">
        <v>51</v>
      </c>
      <c r="B71" s="39"/>
      <c r="C71" s="24" t="s">
        <v>67</v>
      </c>
      <c r="D71" s="10" t="s">
        <v>214</v>
      </c>
      <c r="E71" s="12">
        <v>7140000</v>
      </c>
      <c r="F71" s="12">
        <v>7140000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11"/>
        <v>7140000</v>
      </c>
      <c r="S71" s="20">
        <f t="shared" si="75"/>
        <v>0</v>
      </c>
      <c r="T71" s="20"/>
      <c r="U71" s="36"/>
      <c r="V71" s="12">
        <v>7140000</v>
      </c>
      <c r="W71" s="9">
        <v>7140000</v>
      </c>
      <c r="X71" s="9">
        <f t="shared" ref="X71:X77" si="79">W71-V71</f>
        <v>0</v>
      </c>
    </row>
    <row r="72" spans="1:24" s="2" customFormat="1" ht="15.75" x14ac:dyDescent="0.25">
      <c r="B72" s="39"/>
      <c r="C72" s="24" t="s">
        <v>92</v>
      </c>
      <c r="D72" s="10" t="s">
        <v>147</v>
      </c>
      <c r="E72" s="12">
        <v>360000</v>
      </c>
      <c r="F72" s="12">
        <v>360000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si="11"/>
        <v>360000</v>
      </c>
      <c r="S72" s="20">
        <f t="shared" si="75"/>
        <v>0</v>
      </c>
      <c r="T72" s="20"/>
      <c r="U72" s="36"/>
      <c r="V72" s="12">
        <v>360000</v>
      </c>
      <c r="W72" s="9">
        <v>360000</v>
      </c>
      <c r="X72" s="9">
        <f t="shared" si="79"/>
        <v>0</v>
      </c>
    </row>
    <row r="73" spans="1:24" s="2" customFormat="1" ht="45" x14ac:dyDescent="0.25">
      <c r="B73" s="39"/>
      <c r="C73" s="24" t="s">
        <v>60</v>
      </c>
      <c r="D73" s="10" t="s">
        <v>215</v>
      </c>
      <c r="E73" s="12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11"/>
        <v>300000</v>
      </c>
      <c r="S73" s="20">
        <f t="shared" si="75"/>
        <v>0</v>
      </c>
      <c r="T73" s="20"/>
      <c r="U73" s="36"/>
      <c r="V73" s="12">
        <v>300000</v>
      </c>
      <c r="W73" s="9">
        <v>300000</v>
      </c>
      <c r="X73" s="9">
        <f t="shared" si="79"/>
        <v>0</v>
      </c>
    </row>
    <row r="74" spans="1:24" s="2" customFormat="1" ht="15.75" x14ac:dyDescent="0.25">
      <c r="A74" s="2" t="s">
        <v>51</v>
      </c>
      <c r="B74" s="39"/>
      <c r="C74" s="24" t="s">
        <v>70</v>
      </c>
      <c r="D74" s="10" t="s">
        <v>22</v>
      </c>
      <c r="E74" s="12">
        <v>1054000</v>
      </c>
      <c r="F74" s="12">
        <v>1054000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9">
        <f t="shared" si="11"/>
        <v>1054000</v>
      </c>
      <c r="S74" s="20">
        <f t="shared" si="75"/>
        <v>0</v>
      </c>
      <c r="T74" s="20"/>
      <c r="U74" s="36"/>
      <c r="V74" s="12">
        <v>1054000</v>
      </c>
      <c r="W74" s="9">
        <v>1054000</v>
      </c>
      <c r="X74" s="9">
        <f t="shared" si="79"/>
        <v>0</v>
      </c>
    </row>
    <row r="75" spans="1:24" s="2" customFormat="1" ht="30" x14ac:dyDescent="0.25">
      <c r="A75" s="2" t="s">
        <v>51</v>
      </c>
      <c r="B75" s="39"/>
      <c r="C75" s="24" t="s">
        <v>68</v>
      </c>
      <c r="D75" s="10" t="s">
        <v>216</v>
      </c>
      <c r="E75" s="12">
        <v>36000</v>
      </c>
      <c r="F75" s="12">
        <v>36000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11"/>
        <v>36000</v>
      </c>
      <c r="S75" s="20">
        <f t="shared" si="75"/>
        <v>0</v>
      </c>
      <c r="T75" s="20"/>
      <c r="U75" s="36"/>
      <c r="V75" s="12">
        <v>36000</v>
      </c>
      <c r="W75" s="9">
        <v>36000</v>
      </c>
      <c r="X75" s="9">
        <f t="shared" si="79"/>
        <v>0</v>
      </c>
    </row>
    <row r="76" spans="1:24" s="2" customFormat="1" ht="15.75" x14ac:dyDescent="0.25">
      <c r="A76" s="2" t="s">
        <v>51</v>
      </c>
      <c r="B76" s="39"/>
      <c r="C76" s="24" t="s">
        <v>71</v>
      </c>
      <c r="D76" s="10" t="s">
        <v>23</v>
      </c>
      <c r="E76" s="12">
        <v>120000</v>
      </c>
      <c r="F76" s="12">
        <v>120000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ref="R76:R141" si="80">F76+G76+H76+I76+J76+L76+M76+K76+O76+Q76+N76+P76</f>
        <v>120000</v>
      </c>
      <c r="S76" s="20">
        <f t="shared" si="75"/>
        <v>0</v>
      </c>
      <c r="T76" s="20"/>
      <c r="U76" s="36"/>
      <c r="V76" s="12">
        <v>120000</v>
      </c>
      <c r="W76" s="9">
        <v>120000</v>
      </c>
      <c r="X76" s="9">
        <f t="shared" si="79"/>
        <v>0</v>
      </c>
    </row>
    <row r="77" spans="1:24" s="2" customFormat="1" ht="30" x14ac:dyDescent="0.25">
      <c r="A77" s="2" t="s">
        <v>51</v>
      </c>
      <c r="B77" s="39"/>
      <c r="C77" s="24" t="s">
        <v>69</v>
      </c>
      <c r="D77" s="10" t="s">
        <v>217</v>
      </c>
      <c r="E77" s="12">
        <v>300000</v>
      </c>
      <c r="F77" s="12">
        <v>300000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80"/>
        <v>300000</v>
      </c>
      <c r="S77" s="20">
        <f t="shared" si="75"/>
        <v>0</v>
      </c>
      <c r="T77" s="20"/>
      <c r="U77" s="36"/>
      <c r="V77" s="12">
        <v>300000</v>
      </c>
      <c r="W77" s="9">
        <v>300000</v>
      </c>
      <c r="X77" s="9">
        <f t="shared" si="79"/>
        <v>0</v>
      </c>
    </row>
    <row r="78" spans="1:24" s="2" customFormat="1" ht="15.75" x14ac:dyDescent="0.25">
      <c r="B78" s="30"/>
      <c r="C78" s="5" t="s">
        <v>148</v>
      </c>
      <c r="D78" s="8" t="s">
        <v>91</v>
      </c>
      <c r="E78" s="27">
        <f>SUM(E79:E87)</f>
        <v>1240000</v>
      </c>
      <c r="F78" s="27">
        <f>SUM(F79:F87)</f>
        <v>1240000</v>
      </c>
      <c r="G78" s="27">
        <f t="shared" ref="G78:Q78" si="81">SUM(G79:G87)</f>
        <v>0</v>
      </c>
      <c r="H78" s="27">
        <f t="shared" si="81"/>
        <v>0</v>
      </c>
      <c r="I78" s="27">
        <f t="shared" si="81"/>
        <v>0</v>
      </c>
      <c r="J78" s="27">
        <f t="shared" si="81"/>
        <v>0</v>
      </c>
      <c r="K78" s="27">
        <f t="shared" si="81"/>
        <v>0</v>
      </c>
      <c r="L78" s="27">
        <f t="shared" si="81"/>
        <v>0</v>
      </c>
      <c r="M78" s="27">
        <f t="shared" si="81"/>
        <v>0</v>
      </c>
      <c r="N78" s="27">
        <f t="shared" si="81"/>
        <v>0</v>
      </c>
      <c r="O78" s="27">
        <f t="shared" si="81"/>
        <v>0</v>
      </c>
      <c r="P78" s="27">
        <f t="shared" si="81"/>
        <v>0</v>
      </c>
      <c r="Q78" s="27">
        <f t="shared" si="81"/>
        <v>0</v>
      </c>
      <c r="R78" s="27">
        <f t="shared" si="80"/>
        <v>1240000</v>
      </c>
      <c r="S78" s="29">
        <f t="shared" si="75"/>
        <v>0</v>
      </c>
      <c r="T78" s="29">
        <f>R78-U78</f>
        <v>0</v>
      </c>
      <c r="U78" s="33">
        <v>1240000</v>
      </c>
      <c r="V78" s="27">
        <f>SUM(V79:V87)</f>
        <v>1240000</v>
      </c>
      <c r="W78" s="27">
        <f>SUM(W79:W87)</f>
        <v>0</v>
      </c>
      <c r="X78" s="27">
        <f>SUM(X79:X87)</f>
        <v>0</v>
      </c>
    </row>
    <row r="79" spans="1:24" s="2" customFormat="1" ht="24" x14ac:dyDescent="0.25">
      <c r="A79" s="2" t="s">
        <v>51</v>
      </c>
      <c r="B79" s="30" t="s">
        <v>96</v>
      </c>
      <c r="C79" s="14">
        <v>1</v>
      </c>
      <c r="D79" s="10" t="s">
        <v>24</v>
      </c>
      <c r="E79" s="12">
        <v>510000</v>
      </c>
      <c r="F79" s="12">
        <v>510000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80"/>
        <v>510000</v>
      </c>
      <c r="S79" s="20">
        <f t="shared" si="75"/>
        <v>0</v>
      </c>
      <c r="T79" s="20"/>
      <c r="U79" s="36"/>
      <c r="V79" s="12">
        <v>510000</v>
      </c>
      <c r="W79" s="12"/>
      <c r="X79" s="7"/>
    </row>
    <row r="80" spans="1:24" s="2" customFormat="1" ht="14.25" customHeight="1" x14ac:dyDescent="0.25">
      <c r="A80" s="2" t="s">
        <v>51</v>
      </c>
      <c r="B80" s="30" t="s">
        <v>96</v>
      </c>
      <c r="C80" s="14">
        <v>2</v>
      </c>
      <c r="D80" s="10" t="s">
        <v>84</v>
      </c>
      <c r="E80" s="12">
        <v>30000</v>
      </c>
      <c r="F80" s="12">
        <v>30000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80"/>
        <v>30000</v>
      </c>
      <c r="S80" s="20">
        <f t="shared" si="75"/>
        <v>0</v>
      </c>
      <c r="T80" s="20"/>
      <c r="U80" s="36"/>
      <c r="V80" s="12">
        <v>30000</v>
      </c>
      <c r="W80" s="12"/>
      <c r="X80" s="7"/>
    </row>
    <row r="81" spans="1:24" s="2" customFormat="1" ht="24" x14ac:dyDescent="0.25">
      <c r="B81" s="30" t="s">
        <v>96</v>
      </c>
      <c r="C81" s="14">
        <v>3</v>
      </c>
      <c r="D81" s="10" t="s">
        <v>83</v>
      </c>
      <c r="E81" s="12">
        <v>30000</v>
      </c>
      <c r="F81" s="12">
        <v>30000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80"/>
        <v>30000</v>
      </c>
      <c r="S81" s="20">
        <f t="shared" si="75"/>
        <v>0</v>
      </c>
      <c r="T81" s="20"/>
      <c r="U81" s="36"/>
      <c r="V81" s="12">
        <v>30000</v>
      </c>
      <c r="W81" s="12"/>
      <c r="X81" s="7"/>
    </row>
    <row r="82" spans="1:24" s="2" customFormat="1" ht="24" x14ac:dyDescent="0.25">
      <c r="A82" s="2" t="s">
        <v>51</v>
      </c>
      <c r="B82" s="30" t="s">
        <v>96</v>
      </c>
      <c r="C82" s="14">
        <v>4</v>
      </c>
      <c r="D82" s="10" t="s">
        <v>25</v>
      </c>
      <c r="E82" s="12">
        <v>30000</v>
      </c>
      <c r="F82" s="12">
        <v>30000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80"/>
        <v>30000</v>
      </c>
      <c r="S82" s="20">
        <f t="shared" si="75"/>
        <v>0</v>
      </c>
      <c r="T82" s="20"/>
      <c r="U82" s="36"/>
      <c r="V82" s="12">
        <v>30000</v>
      </c>
      <c r="W82" s="12"/>
      <c r="X82" s="7"/>
    </row>
    <row r="83" spans="1:24" s="2" customFormat="1" ht="30" customHeight="1" x14ac:dyDescent="0.25">
      <c r="A83" s="2" t="s">
        <v>51</v>
      </c>
      <c r="B83" s="30" t="s">
        <v>96</v>
      </c>
      <c r="C83" s="14">
        <v>5</v>
      </c>
      <c r="D83" s="10" t="s">
        <v>85</v>
      </c>
      <c r="E83" s="12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80"/>
        <v>280000</v>
      </c>
      <c r="S83" s="20">
        <f t="shared" si="75"/>
        <v>0</v>
      </c>
      <c r="T83" s="20"/>
      <c r="U83" s="36"/>
      <c r="V83" s="12">
        <v>280000</v>
      </c>
      <c r="W83" s="12"/>
      <c r="X83" s="7"/>
    </row>
    <row r="84" spans="1:24" s="2" customFormat="1" ht="24" x14ac:dyDescent="0.25">
      <c r="A84" s="2" t="s">
        <v>51</v>
      </c>
      <c r="B84" s="30" t="s">
        <v>96</v>
      </c>
      <c r="C84" s="14">
        <v>6</v>
      </c>
      <c r="D84" s="10" t="s">
        <v>149</v>
      </c>
      <c r="E84" s="12">
        <v>70000</v>
      </c>
      <c r="F84" s="12">
        <v>70000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9">
        <f t="shared" si="80"/>
        <v>70000</v>
      </c>
      <c r="S84" s="20">
        <f t="shared" si="75"/>
        <v>0</v>
      </c>
      <c r="T84" s="20"/>
      <c r="U84" s="36"/>
      <c r="V84" s="12">
        <v>70000</v>
      </c>
      <c r="W84" s="12"/>
      <c r="X84" s="7"/>
    </row>
    <row r="85" spans="1:24" s="2" customFormat="1" ht="29.25" customHeight="1" x14ac:dyDescent="0.25">
      <c r="B85" s="30" t="s">
        <v>96</v>
      </c>
      <c r="C85" s="14">
        <v>7</v>
      </c>
      <c r="D85" s="13" t="s">
        <v>150</v>
      </c>
      <c r="E85" s="12">
        <v>70000</v>
      </c>
      <c r="F85" s="12">
        <v>70000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9">
        <f t="shared" si="80"/>
        <v>70000</v>
      </c>
      <c r="S85" s="20">
        <f t="shared" si="75"/>
        <v>0</v>
      </c>
      <c r="T85" s="20"/>
      <c r="U85" s="36"/>
      <c r="V85" s="12">
        <v>70000</v>
      </c>
      <c r="W85" s="12"/>
      <c r="X85" s="7"/>
    </row>
    <row r="86" spans="1:24" s="2" customFormat="1" ht="24" x14ac:dyDescent="0.25">
      <c r="B86" s="30" t="s">
        <v>96</v>
      </c>
      <c r="C86" s="14">
        <v>8</v>
      </c>
      <c r="D86" s="13" t="s">
        <v>151</v>
      </c>
      <c r="E86" s="12">
        <v>30000</v>
      </c>
      <c r="F86" s="12">
        <v>30000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9">
        <f t="shared" si="80"/>
        <v>30000</v>
      </c>
      <c r="S86" s="20">
        <f t="shared" si="75"/>
        <v>0</v>
      </c>
      <c r="T86" s="20"/>
      <c r="U86" s="36"/>
      <c r="V86" s="12">
        <v>30000</v>
      </c>
      <c r="W86" s="12"/>
      <c r="X86" s="7"/>
    </row>
    <row r="87" spans="1:24" s="2" customFormat="1" ht="75.75" customHeight="1" x14ac:dyDescent="0.25">
      <c r="A87" s="2" t="s">
        <v>51</v>
      </c>
      <c r="B87" s="30" t="s">
        <v>96</v>
      </c>
      <c r="C87" s="14">
        <v>9</v>
      </c>
      <c r="D87" s="13" t="s">
        <v>152</v>
      </c>
      <c r="E87" s="12">
        <v>190000</v>
      </c>
      <c r="F87" s="12">
        <v>190000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9">
        <f t="shared" si="80"/>
        <v>190000</v>
      </c>
      <c r="S87" s="20">
        <f t="shared" si="75"/>
        <v>0</v>
      </c>
      <c r="T87" s="20"/>
      <c r="U87" s="36"/>
      <c r="V87" s="12">
        <v>190000</v>
      </c>
      <c r="W87" s="12"/>
      <c r="X87" s="7"/>
    </row>
    <row r="88" spans="1:24" s="2" customFormat="1" ht="15.75" x14ac:dyDescent="0.25">
      <c r="B88" s="30"/>
      <c r="C88" s="5" t="s">
        <v>153</v>
      </c>
      <c r="D88" s="8" t="s">
        <v>26</v>
      </c>
      <c r="E88" s="27">
        <f>SUM(E89:E97)</f>
        <v>27500000</v>
      </c>
      <c r="F88" s="27">
        <f>SUM(F89:F97)</f>
        <v>27500000</v>
      </c>
      <c r="G88" s="27">
        <f t="shared" ref="G88:M88" si="82">SUM(G89:G97)</f>
        <v>0</v>
      </c>
      <c r="H88" s="27">
        <f t="shared" si="82"/>
        <v>0</v>
      </c>
      <c r="I88" s="27">
        <f t="shared" si="82"/>
        <v>0</v>
      </c>
      <c r="J88" s="27">
        <f t="shared" si="82"/>
        <v>0</v>
      </c>
      <c r="K88" s="27">
        <f t="shared" si="82"/>
        <v>0</v>
      </c>
      <c r="L88" s="27">
        <f t="shared" si="82"/>
        <v>0</v>
      </c>
      <c r="M88" s="27">
        <f t="shared" si="82"/>
        <v>0</v>
      </c>
      <c r="N88" s="27">
        <f t="shared" ref="N88" si="83">SUM(N89:N97)</f>
        <v>0</v>
      </c>
      <c r="O88" s="27">
        <f t="shared" ref="O88" si="84">SUM(O89:O97)</f>
        <v>0</v>
      </c>
      <c r="P88" s="27">
        <f t="shared" ref="P88" si="85">SUM(P89:P97)</f>
        <v>0</v>
      </c>
      <c r="Q88" s="27">
        <f t="shared" ref="Q88" si="86">SUM(Q89:Q97)</f>
        <v>0</v>
      </c>
      <c r="R88" s="27">
        <f t="shared" si="80"/>
        <v>27500000</v>
      </c>
      <c r="S88" s="29">
        <f t="shared" si="75"/>
        <v>0</v>
      </c>
      <c r="T88" s="29">
        <f>R88-U88</f>
        <v>0</v>
      </c>
      <c r="U88" s="33">
        <v>27500000</v>
      </c>
      <c r="V88" s="27">
        <f t="shared" ref="V88" si="87">SUM(V89:V97)</f>
        <v>27500000</v>
      </c>
      <c r="W88" s="27">
        <f t="shared" ref="W88" si="88">SUM(W89:W97)</f>
        <v>0</v>
      </c>
      <c r="X88" s="27">
        <f t="shared" ref="X88" si="89">SUM(X89:X97)</f>
        <v>0</v>
      </c>
    </row>
    <row r="89" spans="1:24" s="2" customFormat="1" ht="36" x14ac:dyDescent="0.25">
      <c r="B89" s="30" t="s">
        <v>95</v>
      </c>
      <c r="C89" s="25" t="s">
        <v>59</v>
      </c>
      <c r="D89" s="10" t="s">
        <v>104</v>
      </c>
      <c r="E89" s="12">
        <v>7195000</v>
      </c>
      <c r="F89" s="12">
        <v>7195000</v>
      </c>
      <c r="G89" s="27"/>
      <c r="H89" s="9"/>
      <c r="I89" s="27"/>
      <c r="J89" s="27"/>
      <c r="K89" s="27"/>
      <c r="L89" s="27"/>
      <c r="M89" s="27"/>
      <c r="N89" s="27"/>
      <c r="O89" s="9"/>
      <c r="P89" s="27"/>
      <c r="Q89" s="27"/>
      <c r="R89" s="9">
        <f t="shared" si="80"/>
        <v>7195000</v>
      </c>
      <c r="S89" s="20">
        <f t="shared" si="75"/>
        <v>0</v>
      </c>
      <c r="T89" s="20"/>
      <c r="U89" s="33"/>
      <c r="V89" s="12">
        <v>7195000</v>
      </c>
      <c r="W89" s="27"/>
      <c r="X89" s="7"/>
    </row>
    <row r="90" spans="1:24" s="2" customFormat="1" ht="36" x14ac:dyDescent="0.25">
      <c r="B90" s="30" t="s">
        <v>95</v>
      </c>
      <c r="C90" s="25" t="s">
        <v>67</v>
      </c>
      <c r="D90" s="10" t="s">
        <v>105</v>
      </c>
      <c r="E90" s="12">
        <v>100900</v>
      </c>
      <c r="F90" s="12">
        <v>100900</v>
      </c>
      <c r="G90" s="27"/>
      <c r="H90" s="9"/>
      <c r="I90" s="27"/>
      <c r="J90" s="27"/>
      <c r="K90" s="27"/>
      <c r="L90" s="27"/>
      <c r="M90" s="27"/>
      <c r="N90" s="27"/>
      <c r="O90" s="9"/>
      <c r="P90" s="27"/>
      <c r="Q90" s="27"/>
      <c r="R90" s="9">
        <f t="shared" si="80"/>
        <v>100900</v>
      </c>
      <c r="S90" s="20">
        <f t="shared" si="75"/>
        <v>0</v>
      </c>
      <c r="T90" s="20"/>
      <c r="U90" s="33"/>
      <c r="V90" s="12">
        <v>100900</v>
      </c>
      <c r="W90" s="27"/>
      <c r="X90" s="7"/>
    </row>
    <row r="91" spans="1:24" s="2" customFormat="1" ht="36" x14ac:dyDescent="0.25">
      <c r="B91" s="30" t="s">
        <v>95</v>
      </c>
      <c r="C91" s="25" t="s">
        <v>60</v>
      </c>
      <c r="D91" s="10" t="s">
        <v>106</v>
      </c>
      <c r="E91" s="12">
        <v>151000</v>
      </c>
      <c r="F91" s="12">
        <v>151000</v>
      </c>
      <c r="G91" s="27"/>
      <c r="H91" s="9"/>
      <c r="I91" s="27"/>
      <c r="J91" s="27"/>
      <c r="K91" s="27"/>
      <c r="L91" s="27"/>
      <c r="M91" s="27"/>
      <c r="N91" s="27"/>
      <c r="O91" s="9"/>
      <c r="P91" s="27"/>
      <c r="Q91" s="27"/>
      <c r="R91" s="9">
        <f t="shared" si="80"/>
        <v>151000</v>
      </c>
      <c r="S91" s="20">
        <f t="shared" si="75"/>
        <v>0</v>
      </c>
      <c r="T91" s="20"/>
      <c r="U91" s="33"/>
      <c r="V91" s="12">
        <v>151000</v>
      </c>
      <c r="W91" s="27"/>
      <c r="X91" s="7"/>
    </row>
    <row r="92" spans="1:24" s="2" customFormat="1" ht="33.75" customHeight="1" x14ac:dyDescent="0.25">
      <c r="B92" s="30" t="s">
        <v>95</v>
      </c>
      <c r="C92" s="25" t="s">
        <v>70</v>
      </c>
      <c r="D92" s="10" t="s">
        <v>107</v>
      </c>
      <c r="E92" s="12">
        <v>662300</v>
      </c>
      <c r="F92" s="12">
        <v>662300</v>
      </c>
      <c r="G92" s="27"/>
      <c r="H92" s="9"/>
      <c r="I92" s="27"/>
      <c r="J92" s="27"/>
      <c r="K92" s="27"/>
      <c r="L92" s="27"/>
      <c r="M92" s="27"/>
      <c r="N92" s="27"/>
      <c r="O92" s="9"/>
      <c r="P92" s="27"/>
      <c r="Q92" s="27"/>
      <c r="R92" s="9">
        <f t="shared" si="80"/>
        <v>662300</v>
      </c>
      <c r="S92" s="20">
        <f t="shared" si="75"/>
        <v>0</v>
      </c>
      <c r="T92" s="20"/>
      <c r="U92" s="33"/>
      <c r="V92" s="12">
        <v>662300</v>
      </c>
      <c r="W92" s="27"/>
      <c r="X92" s="7"/>
    </row>
    <row r="93" spans="1:24" s="2" customFormat="1" ht="36" x14ac:dyDescent="0.25">
      <c r="B93" s="30" t="s">
        <v>95</v>
      </c>
      <c r="C93" s="25" t="s">
        <v>68</v>
      </c>
      <c r="D93" s="10" t="s">
        <v>108</v>
      </c>
      <c r="E93" s="12">
        <v>2450000</v>
      </c>
      <c r="F93" s="12">
        <v>2450000</v>
      </c>
      <c r="G93" s="27"/>
      <c r="H93" s="9"/>
      <c r="I93" s="27"/>
      <c r="J93" s="27"/>
      <c r="K93" s="27"/>
      <c r="L93" s="27"/>
      <c r="M93" s="27"/>
      <c r="N93" s="27"/>
      <c r="O93" s="9"/>
      <c r="P93" s="27"/>
      <c r="Q93" s="27"/>
      <c r="R93" s="9">
        <f t="shared" si="80"/>
        <v>2450000</v>
      </c>
      <c r="S93" s="20">
        <f t="shared" si="75"/>
        <v>0</v>
      </c>
      <c r="T93" s="20"/>
      <c r="U93" s="33"/>
      <c r="V93" s="12">
        <v>2450000</v>
      </c>
      <c r="W93" s="27"/>
      <c r="X93" s="7"/>
    </row>
    <row r="94" spans="1:24" s="2" customFormat="1" ht="30.75" customHeight="1" x14ac:dyDescent="0.25">
      <c r="B94" s="30" t="s">
        <v>95</v>
      </c>
      <c r="C94" s="25" t="s">
        <v>71</v>
      </c>
      <c r="D94" s="10" t="s">
        <v>109</v>
      </c>
      <c r="E94" s="12">
        <v>14341000</v>
      </c>
      <c r="F94" s="12">
        <v>14341000</v>
      </c>
      <c r="G94" s="27"/>
      <c r="H94" s="9"/>
      <c r="I94" s="27"/>
      <c r="J94" s="27"/>
      <c r="K94" s="27"/>
      <c r="L94" s="27"/>
      <c r="M94" s="27"/>
      <c r="N94" s="27"/>
      <c r="O94" s="9"/>
      <c r="P94" s="27"/>
      <c r="Q94" s="27"/>
      <c r="R94" s="9">
        <f t="shared" si="80"/>
        <v>14341000</v>
      </c>
      <c r="S94" s="20">
        <f t="shared" si="75"/>
        <v>0</v>
      </c>
      <c r="T94" s="20"/>
      <c r="U94" s="33"/>
      <c r="V94" s="12">
        <v>14341000</v>
      </c>
      <c r="W94" s="27"/>
      <c r="X94" s="7"/>
    </row>
    <row r="95" spans="1:24" s="2" customFormat="1" ht="30" customHeight="1" x14ac:dyDescent="0.25">
      <c r="B95" s="30" t="s">
        <v>95</v>
      </c>
      <c r="C95" s="25" t="s">
        <v>69</v>
      </c>
      <c r="D95" s="10" t="s">
        <v>110</v>
      </c>
      <c r="E95" s="12">
        <v>360000</v>
      </c>
      <c r="F95" s="12">
        <v>360000</v>
      </c>
      <c r="G95" s="27"/>
      <c r="H95" s="9"/>
      <c r="I95" s="27"/>
      <c r="J95" s="27"/>
      <c r="K95" s="27"/>
      <c r="L95" s="27"/>
      <c r="M95" s="27"/>
      <c r="N95" s="27"/>
      <c r="O95" s="9"/>
      <c r="P95" s="27"/>
      <c r="Q95" s="27"/>
      <c r="R95" s="9">
        <f t="shared" si="80"/>
        <v>360000</v>
      </c>
      <c r="S95" s="20">
        <f t="shared" si="75"/>
        <v>0</v>
      </c>
      <c r="T95" s="20"/>
      <c r="U95" s="33"/>
      <c r="V95" s="12">
        <v>360000</v>
      </c>
      <c r="W95" s="27"/>
      <c r="X95" s="7"/>
    </row>
    <row r="96" spans="1:24" s="2" customFormat="1" ht="28.5" customHeight="1" x14ac:dyDescent="0.25">
      <c r="B96" s="30" t="s">
        <v>95</v>
      </c>
      <c r="C96" s="25" t="s">
        <v>103</v>
      </c>
      <c r="D96" s="10" t="s">
        <v>111</v>
      </c>
      <c r="E96" s="12">
        <v>1094000</v>
      </c>
      <c r="F96" s="12">
        <v>1094000</v>
      </c>
      <c r="G96" s="27"/>
      <c r="H96" s="9"/>
      <c r="I96" s="27"/>
      <c r="J96" s="27"/>
      <c r="K96" s="27"/>
      <c r="L96" s="27"/>
      <c r="M96" s="27"/>
      <c r="N96" s="27"/>
      <c r="O96" s="9"/>
      <c r="P96" s="27"/>
      <c r="Q96" s="27"/>
      <c r="R96" s="9">
        <f t="shared" si="80"/>
        <v>1094000</v>
      </c>
      <c r="S96" s="20">
        <f t="shared" si="75"/>
        <v>0</v>
      </c>
      <c r="T96" s="20"/>
      <c r="U96" s="33"/>
      <c r="V96" s="12">
        <v>1094000</v>
      </c>
      <c r="W96" s="27"/>
      <c r="X96" s="7"/>
    </row>
    <row r="97" spans="1:24" s="2" customFormat="1" ht="28.5" customHeight="1" x14ac:dyDescent="0.25">
      <c r="B97" s="30" t="s">
        <v>95</v>
      </c>
      <c r="C97" s="25" t="s">
        <v>218</v>
      </c>
      <c r="D97" s="10" t="s">
        <v>219</v>
      </c>
      <c r="E97" s="12">
        <v>1145800</v>
      </c>
      <c r="F97" s="12">
        <v>1145800</v>
      </c>
      <c r="G97" s="27"/>
      <c r="H97" s="9"/>
      <c r="I97" s="27"/>
      <c r="J97" s="27"/>
      <c r="K97" s="27"/>
      <c r="L97" s="27"/>
      <c r="M97" s="27"/>
      <c r="N97" s="27"/>
      <c r="O97" s="9"/>
      <c r="P97" s="27"/>
      <c r="Q97" s="27"/>
      <c r="R97" s="9">
        <f t="shared" si="80"/>
        <v>1145800</v>
      </c>
      <c r="S97" s="20"/>
      <c r="T97" s="20"/>
      <c r="U97" s="33"/>
      <c r="V97" s="12">
        <v>1145800</v>
      </c>
      <c r="W97" s="27"/>
      <c r="X97" s="7"/>
    </row>
    <row r="98" spans="1:24" s="2" customFormat="1" ht="15.75" x14ac:dyDescent="0.25">
      <c r="B98" s="30"/>
      <c r="C98" s="5" t="s">
        <v>154</v>
      </c>
      <c r="D98" s="8" t="s">
        <v>27</v>
      </c>
      <c r="E98" s="27">
        <f>E99+E100+E101+E102+E103</f>
        <v>15000000</v>
      </c>
      <c r="F98" s="27">
        <f>F99+F100+F101+F102+F103</f>
        <v>15000000</v>
      </c>
      <c r="G98" s="27">
        <f t="shared" ref="G98:Q98" si="90">G99+G100+G101+G102+G103</f>
        <v>0</v>
      </c>
      <c r="H98" s="27">
        <f t="shared" si="90"/>
        <v>0</v>
      </c>
      <c r="I98" s="27">
        <f t="shared" si="90"/>
        <v>0</v>
      </c>
      <c r="J98" s="27">
        <f t="shared" si="90"/>
        <v>0</v>
      </c>
      <c r="K98" s="27">
        <f t="shared" si="90"/>
        <v>0</v>
      </c>
      <c r="L98" s="27">
        <f t="shared" si="90"/>
        <v>0</v>
      </c>
      <c r="M98" s="27">
        <f t="shared" si="90"/>
        <v>0</v>
      </c>
      <c r="N98" s="27">
        <f t="shared" si="90"/>
        <v>0</v>
      </c>
      <c r="O98" s="27">
        <f t="shared" si="90"/>
        <v>0</v>
      </c>
      <c r="P98" s="27">
        <f t="shared" si="90"/>
        <v>0</v>
      </c>
      <c r="Q98" s="27">
        <f t="shared" si="90"/>
        <v>0</v>
      </c>
      <c r="R98" s="27">
        <f t="shared" si="80"/>
        <v>15000000</v>
      </c>
      <c r="S98" s="29">
        <f t="shared" si="75"/>
        <v>0</v>
      </c>
      <c r="T98" s="29">
        <f>R98-U98</f>
        <v>0</v>
      </c>
      <c r="U98" s="33">
        <v>15000000</v>
      </c>
      <c r="V98" s="27">
        <f>V99+V100+V101+V102+V103</f>
        <v>15000000</v>
      </c>
      <c r="W98" s="27">
        <f t="shared" ref="W98:X98" si="91">W99+W100+W101+W102+W103</f>
        <v>0</v>
      </c>
      <c r="X98" s="27">
        <f t="shared" si="91"/>
        <v>0</v>
      </c>
    </row>
    <row r="99" spans="1:24" s="2" customFormat="1" ht="18" customHeight="1" x14ac:dyDescent="0.25">
      <c r="A99" s="2" t="s">
        <v>51</v>
      </c>
      <c r="B99" s="39" t="s">
        <v>115</v>
      </c>
      <c r="C99" s="24" t="s">
        <v>59</v>
      </c>
      <c r="D99" s="10" t="s">
        <v>28</v>
      </c>
      <c r="E99" s="12">
        <v>1540000</v>
      </c>
      <c r="F99" s="12">
        <v>1540000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9">
        <f t="shared" si="80"/>
        <v>1540000</v>
      </c>
      <c r="S99" s="20">
        <f t="shared" si="75"/>
        <v>0</v>
      </c>
      <c r="T99" s="20"/>
      <c r="U99" s="36"/>
      <c r="V99" s="12">
        <v>1540000</v>
      </c>
      <c r="W99" s="12"/>
      <c r="X99" s="12"/>
    </row>
    <row r="100" spans="1:24" s="2" customFormat="1" ht="18" customHeight="1" x14ac:dyDescent="0.25">
      <c r="A100" s="2" t="s">
        <v>51</v>
      </c>
      <c r="B100" s="39"/>
      <c r="C100" s="24" t="s">
        <v>67</v>
      </c>
      <c r="D100" s="10" t="s">
        <v>93</v>
      </c>
      <c r="E100" s="12">
        <v>810000</v>
      </c>
      <c r="F100" s="12">
        <v>810000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9">
        <f t="shared" si="80"/>
        <v>810000</v>
      </c>
      <c r="S100" s="20">
        <f t="shared" si="75"/>
        <v>0</v>
      </c>
      <c r="T100" s="20"/>
      <c r="U100" s="36"/>
      <c r="V100" s="12">
        <v>810000</v>
      </c>
      <c r="W100" s="12"/>
      <c r="X100" s="12"/>
    </row>
    <row r="101" spans="1:24" s="2" customFormat="1" ht="34.5" customHeight="1" x14ac:dyDescent="0.25">
      <c r="A101" s="2" t="s">
        <v>51</v>
      </c>
      <c r="B101" s="39"/>
      <c r="C101" s="24" t="s">
        <v>60</v>
      </c>
      <c r="D101" s="10" t="s">
        <v>29</v>
      </c>
      <c r="E101" s="12">
        <v>12206000</v>
      </c>
      <c r="F101" s="12">
        <v>12206000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80"/>
        <v>12206000</v>
      </c>
      <c r="S101" s="20">
        <f t="shared" si="75"/>
        <v>0</v>
      </c>
      <c r="T101" s="20"/>
      <c r="U101" s="36"/>
      <c r="V101" s="12">
        <v>12206000</v>
      </c>
      <c r="W101" s="12"/>
      <c r="X101" s="12"/>
    </row>
    <row r="102" spans="1:24" s="2" customFormat="1" ht="34.5" customHeight="1" x14ac:dyDescent="0.25">
      <c r="A102" s="2" t="s">
        <v>51</v>
      </c>
      <c r="B102" s="39"/>
      <c r="C102" s="24" t="s">
        <v>70</v>
      </c>
      <c r="D102" s="10" t="s">
        <v>30</v>
      </c>
      <c r="E102" s="12">
        <v>240000</v>
      </c>
      <c r="F102" s="12">
        <v>240000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9">
        <f t="shared" si="80"/>
        <v>240000</v>
      </c>
      <c r="S102" s="20">
        <f t="shared" si="75"/>
        <v>0</v>
      </c>
      <c r="T102" s="20"/>
      <c r="U102" s="36"/>
      <c r="V102" s="12">
        <v>240000</v>
      </c>
      <c r="W102" s="12"/>
      <c r="X102" s="12"/>
    </row>
    <row r="103" spans="1:24" s="2" customFormat="1" ht="34.5" customHeight="1" x14ac:dyDescent="0.25">
      <c r="A103" s="2" t="s">
        <v>51</v>
      </c>
      <c r="B103" s="39"/>
      <c r="C103" s="24" t="s">
        <v>68</v>
      </c>
      <c r="D103" s="13" t="s">
        <v>31</v>
      </c>
      <c r="E103" s="12">
        <v>204000</v>
      </c>
      <c r="F103" s="12">
        <v>204000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80"/>
        <v>204000</v>
      </c>
      <c r="S103" s="20">
        <f t="shared" si="75"/>
        <v>0</v>
      </c>
      <c r="T103" s="20"/>
      <c r="U103" s="36"/>
      <c r="V103" s="12">
        <v>204000</v>
      </c>
      <c r="W103" s="12"/>
      <c r="X103" s="12"/>
    </row>
    <row r="104" spans="1:24" s="2" customFormat="1" ht="36" x14ac:dyDescent="0.25">
      <c r="B104" s="31" t="s">
        <v>95</v>
      </c>
      <c r="C104" s="25" t="s">
        <v>155</v>
      </c>
      <c r="D104" s="8" t="s">
        <v>32</v>
      </c>
      <c r="E104" s="27">
        <v>2000000</v>
      </c>
      <c r="F104" s="27">
        <v>2000000</v>
      </c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>
        <f t="shared" si="80"/>
        <v>2000000</v>
      </c>
      <c r="S104" s="29">
        <f t="shared" si="75"/>
        <v>0</v>
      </c>
      <c r="T104" s="29">
        <f t="shared" ref="T104:T105" si="92">R104-U104</f>
        <v>0</v>
      </c>
      <c r="U104" s="33">
        <v>2000000</v>
      </c>
      <c r="V104" s="27">
        <v>2000000</v>
      </c>
      <c r="W104" s="27"/>
      <c r="X104" s="12"/>
    </row>
    <row r="105" spans="1:24" s="2" customFormat="1" ht="15.75" x14ac:dyDescent="0.25">
      <c r="B105" s="30"/>
      <c r="C105" s="5" t="s">
        <v>156</v>
      </c>
      <c r="D105" s="8" t="s">
        <v>33</v>
      </c>
      <c r="E105" s="27">
        <f>E106+E107+E108+E109+E110+E111</f>
        <v>38640000</v>
      </c>
      <c r="F105" s="27">
        <f>F106+F107+F108+F109+F110+F111</f>
        <v>38640000</v>
      </c>
      <c r="G105" s="27">
        <f t="shared" ref="G105:Q105" si="93">G106+G107+G108+G109+G110+G111</f>
        <v>0</v>
      </c>
      <c r="H105" s="27">
        <f t="shared" si="93"/>
        <v>0</v>
      </c>
      <c r="I105" s="27">
        <f t="shared" si="93"/>
        <v>0</v>
      </c>
      <c r="J105" s="27">
        <f t="shared" si="93"/>
        <v>0</v>
      </c>
      <c r="K105" s="27">
        <f t="shared" si="93"/>
        <v>0</v>
      </c>
      <c r="L105" s="27">
        <f t="shared" si="93"/>
        <v>0</v>
      </c>
      <c r="M105" s="27">
        <f t="shared" si="93"/>
        <v>0</v>
      </c>
      <c r="N105" s="27">
        <f t="shared" si="93"/>
        <v>0</v>
      </c>
      <c r="O105" s="27">
        <f t="shared" si="93"/>
        <v>0</v>
      </c>
      <c r="P105" s="27">
        <f t="shared" si="93"/>
        <v>0</v>
      </c>
      <c r="Q105" s="27">
        <f t="shared" si="93"/>
        <v>0</v>
      </c>
      <c r="R105" s="27">
        <f t="shared" si="80"/>
        <v>38640000</v>
      </c>
      <c r="S105" s="29">
        <f t="shared" si="75"/>
        <v>0</v>
      </c>
      <c r="T105" s="29">
        <f t="shared" si="92"/>
        <v>0</v>
      </c>
      <c r="U105" s="33">
        <v>38640000</v>
      </c>
      <c r="V105" s="27">
        <f>V106+V107+V108+V109+V110+V111</f>
        <v>38640000</v>
      </c>
      <c r="W105" s="27">
        <f t="shared" ref="W105:X105" si="94">W106+W107+W108+W109+W110+W111</f>
        <v>0</v>
      </c>
      <c r="X105" s="27">
        <f t="shared" si="94"/>
        <v>0</v>
      </c>
    </row>
    <row r="106" spans="1:24" s="2" customFormat="1" ht="18" customHeight="1" x14ac:dyDescent="0.25">
      <c r="A106" s="2" t="s">
        <v>51</v>
      </c>
      <c r="B106" s="39" t="s">
        <v>115</v>
      </c>
      <c r="C106" s="22" t="s">
        <v>59</v>
      </c>
      <c r="D106" s="10" t="s">
        <v>34</v>
      </c>
      <c r="E106" s="12">
        <v>16238000</v>
      </c>
      <c r="F106" s="12">
        <v>16238000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80"/>
        <v>16238000</v>
      </c>
      <c r="S106" s="20">
        <f t="shared" si="75"/>
        <v>0</v>
      </c>
      <c r="T106" s="20"/>
      <c r="U106" s="36"/>
      <c r="V106" s="12">
        <v>16238000</v>
      </c>
      <c r="W106" s="12"/>
      <c r="X106" s="9"/>
    </row>
    <row r="107" spans="1:24" s="2" customFormat="1" ht="18" customHeight="1" x14ac:dyDescent="0.25">
      <c r="A107" s="2" t="s">
        <v>51</v>
      </c>
      <c r="B107" s="39"/>
      <c r="C107" s="22" t="s">
        <v>67</v>
      </c>
      <c r="D107" s="10" t="s">
        <v>35</v>
      </c>
      <c r="E107" s="12">
        <v>110000</v>
      </c>
      <c r="F107" s="12">
        <v>110000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9">
        <f t="shared" si="80"/>
        <v>110000</v>
      </c>
      <c r="S107" s="20">
        <f t="shared" si="75"/>
        <v>0</v>
      </c>
      <c r="T107" s="20"/>
      <c r="U107" s="36"/>
      <c r="V107" s="12">
        <v>110000</v>
      </c>
      <c r="W107" s="12"/>
      <c r="X107" s="9"/>
    </row>
    <row r="108" spans="1:24" s="2" customFormat="1" ht="47.25" customHeight="1" x14ac:dyDescent="0.25">
      <c r="A108" s="2" t="s">
        <v>51</v>
      </c>
      <c r="B108" s="39"/>
      <c r="C108" s="22" t="s">
        <v>60</v>
      </c>
      <c r="D108" s="10" t="s">
        <v>36</v>
      </c>
      <c r="E108" s="12">
        <v>21106000</v>
      </c>
      <c r="F108" s="12">
        <v>21106000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80"/>
        <v>21106000</v>
      </c>
      <c r="S108" s="20">
        <f t="shared" si="75"/>
        <v>0</v>
      </c>
      <c r="T108" s="20"/>
      <c r="U108" s="36"/>
      <c r="V108" s="12">
        <v>21106000</v>
      </c>
      <c r="W108" s="12"/>
      <c r="X108" s="9"/>
    </row>
    <row r="109" spans="1:24" s="2" customFormat="1" ht="25.5" customHeight="1" x14ac:dyDescent="0.25">
      <c r="A109" s="2" t="s">
        <v>51</v>
      </c>
      <c r="B109" s="39"/>
      <c r="C109" s="22" t="s">
        <v>70</v>
      </c>
      <c r="D109" s="10" t="s">
        <v>37</v>
      </c>
      <c r="E109" s="12">
        <v>500000</v>
      </c>
      <c r="F109" s="12">
        <v>500000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 t="shared" si="80"/>
        <v>500000</v>
      </c>
      <c r="S109" s="20">
        <f t="shared" si="75"/>
        <v>0</v>
      </c>
      <c r="T109" s="20"/>
      <c r="U109" s="36"/>
      <c r="V109" s="12">
        <v>500000</v>
      </c>
      <c r="W109" s="12"/>
      <c r="X109" s="9"/>
    </row>
    <row r="110" spans="1:24" s="2" customFormat="1" ht="34.5" customHeight="1" x14ac:dyDescent="0.25">
      <c r="A110" s="2" t="s">
        <v>51</v>
      </c>
      <c r="B110" s="39"/>
      <c r="C110" s="22" t="s">
        <v>68</v>
      </c>
      <c r="D110" s="10" t="s">
        <v>38</v>
      </c>
      <c r="E110" s="12">
        <v>650000</v>
      </c>
      <c r="F110" s="12">
        <v>650000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80"/>
        <v>650000</v>
      </c>
      <c r="S110" s="20">
        <f t="shared" si="75"/>
        <v>0</v>
      </c>
      <c r="T110" s="20"/>
      <c r="U110" s="36"/>
      <c r="V110" s="12">
        <v>650000</v>
      </c>
      <c r="W110" s="12"/>
      <c r="X110" s="9"/>
    </row>
    <row r="111" spans="1:24" s="2" customFormat="1" ht="34.5" customHeight="1" x14ac:dyDescent="0.25">
      <c r="A111" s="2" t="s">
        <v>51</v>
      </c>
      <c r="B111" s="39"/>
      <c r="C111" s="22" t="s">
        <v>71</v>
      </c>
      <c r="D111" s="10" t="s">
        <v>39</v>
      </c>
      <c r="E111" s="12">
        <v>36000</v>
      </c>
      <c r="F111" s="12">
        <v>36000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80"/>
        <v>36000</v>
      </c>
      <c r="S111" s="20">
        <f t="shared" si="75"/>
        <v>0</v>
      </c>
      <c r="T111" s="20"/>
      <c r="U111" s="36"/>
      <c r="V111" s="12">
        <v>36000</v>
      </c>
      <c r="W111" s="12"/>
      <c r="X111" s="9"/>
    </row>
    <row r="112" spans="1:24" s="2" customFormat="1" ht="15.75" x14ac:dyDescent="0.25">
      <c r="B112" s="30"/>
      <c r="C112" s="5" t="s">
        <v>157</v>
      </c>
      <c r="D112" s="8" t="s">
        <v>40</v>
      </c>
      <c r="E112" s="27">
        <f t="shared" ref="E112:Q112" si="95">E113+E114+E115</f>
        <v>2300000</v>
      </c>
      <c r="F112" s="27">
        <f t="shared" si="95"/>
        <v>2300000</v>
      </c>
      <c r="G112" s="27">
        <f t="shared" si="95"/>
        <v>0</v>
      </c>
      <c r="H112" s="27">
        <f t="shared" si="95"/>
        <v>0</v>
      </c>
      <c r="I112" s="27">
        <f t="shared" si="95"/>
        <v>0</v>
      </c>
      <c r="J112" s="27">
        <f t="shared" si="95"/>
        <v>1740000</v>
      </c>
      <c r="K112" s="27">
        <f t="shared" si="95"/>
        <v>0</v>
      </c>
      <c r="L112" s="27">
        <f t="shared" si="95"/>
        <v>0</v>
      </c>
      <c r="M112" s="27">
        <f t="shared" si="95"/>
        <v>0</v>
      </c>
      <c r="N112" s="27">
        <f t="shared" si="95"/>
        <v>0</v>
      </c>
      <c r="O112" s="27">
        <f t="shared" si="95"/>
        <v>0</v>
      </c>
      <c r="P112" s="27">
        <f t="shared" si="95"/>
        <v>0</v>
      </c>
      <c r="Q112" s="27">
        <f t="shared" si="95"/>
        <v>0</v>
      </c>
      <c r="R112" s="27">
        <f t="shared" si="80"/>
        <v>4040000</v>
      </c>
      <c r="S112" s="29">
        <f t="shared" si="75"/>
        <v>-1740000</v>
      </c>
      <c r="T112" s="29">
        <f>R112-U112</f>
        <v>1740000</v>
      </c>
      <c r="U112" s="33">
        <v>2300000</v>
      </c>
      <c r="V112" s="27">
        <f t="shared" ref="V112" si="96">V113+V114+V115</f>
        <v>2300000</v>
      </c>
      <c r="W112" s="27">
        <f>SUM(W113:W115)</f>
        <v>4040000</v>
      </c>
      <c r="X112" s="27">
        <f>SUM(X113:X117)</f>
        <v>1740000</v>
      </c>
    </row>
    <row r="113" spans="1:24" s="2" customFormat="1" ht="28.5" customHeight="1" x14ac:dyDescent="0.25">
      <c r="A113" s="2" t="s">
        <v>51</v>
      </c>
      <c r="B113" s="39" t="s">
        <v>115</v>
      </c>
      <c r="C113" s="22" t="s">
        <v>59</v>
      </c>
      <c r="D113" s="10" t="s">
        <v>41</v>
      </c>
      <c r="E113" s="12">
        <v>370000</v>
      </c>
      <c r="F113" s="12">
        <v>370000</v>
      </c>
      <c r="G113" s="12"/>
      <c r="H113" s="12"/>
      <c r="I113" s="12"/>
      <c r="J113" s="12">
        <v>-150000</v>
      </c>
      <c r="K113" s="12"/>
      <c r="L113" s="12"/>
      <c r="M113" s="12"/>
      <c r="N113" s="12"/>
      <c r="O113" s="12"/>
      <c r="P113" s="12"/>
      <c r="Q113" s="12"/>
      <c r="R113" s="9">
        <f t="shared" si="80"/>
        <v>220000</v>
      </c>
      <c r="S113" s="20">
        <f t="shared" si="75"/>
        <v>150000</v>
      </c>
      <c r="T113" s="20"/>
      <c r="U113" s="36"/>
      <c r="V113" s="12">
        <v>370000</v>
      </c>
      <c r="W113" s="12">
        <v>220000</v>
      </c>
      <c r="X113" s="12">
        <f>W113-V113</f>
        <v>-150000</v>
      </c>
    </row>
    <row r="114" spans="1:24" s="2" customFormat="1" ht="31.5" customHeight="1" x14ac:dyDescent="0.25">
      <c r="A114" s="2" t="s">
        <v>51</v>
      </c>
      <c r="B114" s="39"/>
      <c r="C114" s="22" t="s">
        <v>67</v>
      </c>
      <c r="D114" s="10" t="s">
        <v>158</v>
      </c>
      <c r="E114" s="12">
        <v>930000</v>
      </c>
      <c r="F114" s="12">
        <v>930000</v>
      </c>
      <c r="G114" s="12"/>
      <c r="H114" s="12"/>
      <c r="I114" s="12"/>
      <c r="J114" s="12">
        <v>1890000</v>
      </c>
      <c r="K114" s="12"/>
      <c r="L114" s="12"/>
      <c r="M114" s="12"/>
      <c r="N114" s="12"/>
      <c r="O114" s="12"/>
      <c r="P114" s="12"/>
      <c r="Q114" s="12"/>
      <c r="R114" s="9">
        <f t="shared" si="80"/>
        <v>2820000</v>
      </c>
      <c r="S114" s="20">
        <f t="shared" si="75"/>
        <v>-1890000</v>
      </c>
      <c r="T114" s="20"/>
      <c r="U114" s="36"/>
      <c r="V114" s="12">
        <v>930000</v>
      </c>
      <c r="W114" s="12">
        <v>2820000</v>
      </c>
      <c r="X114" s="12">
        <f t="shared" ref="X114:X117" si="97">W114-V114</f>
        <v>1890000</v>
      </c>
    </row>
    <row r="115" spans="1:24" s="2" customFormat="1" ht="33" customHeight="1" x14ac:dyDescent="0.25">
      <c r="A115" s="2" t="s">
        <v>51</v>
      </c>
      <c r="B115" s="39"/>
      <c r="C115" s="22" t="s">
        <v>60</v>
      </c>
      <c r="D115" s="10" t="s">
        <v>42</v>
      </c>
      <c r="E115" s="12">
        <v>1000000</v>
      </c>
      <c r="F115" s="12">
        <v>1000000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80"/>
        <v>1000000</v>
      </c>
      <c r="S115" s="20">
        <f t="shared" si="75"/>
        <v>0</v>
      </c>
      <c r="T115" s="20"/>
      <c r="U115" s="36"/>
      <c r="V115" s="12">
        <v>1000000</v>
      </c>
      <c r="W115" s="12">
        <v>1000000</v>
      </c>
      <c r="X115" s="12">
        <f t="shared" si="97"/>
        <v>0</v>
      </c>
    </row>
    <row r="116" spans="1:24" s="2" customFormat="1" ht="34.5" customHeight="1" x14ac:dyDescent="0.25">
      <c r="A116" s="2" t="s">
        <v>51</v>
      </c>
      <c r="B116" s="39"/>
      <c r="C116" s="22" t="s">
        <v>72</v>
      </c>
      <c r="D116" s="10" t="s">
        <v>43</v>
      </c>
      <c r="E116" s="12">
        <v>714000</v>
      </c>
      <c r="F116" s="12">
        <v>714000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80"/>
        <v>714000</v>
      </c>
      <c r="S116" s="20">
        <f t="shared" si="75"/>
        <v>0</v>
      </c>
      <c r="T116" s="20"/>
      <c r="U116" s="36"/>
      <c r="V116" s="12">
        <v>714000</v>
      </c>
      <c r="W116" s="12">
        <v>714000</v>
      </c>
      <c r="X116" s="12">
        <f t="shared" si="97"/>
        <v>0</v>
      </c>
    </row>
    <row r="117" spans="1:24" s="2" customFormat="1" ht="34.5" customHeight="1" x14ac:dyDescent="0.25">
      <c r="A117" s="2" t="s">
        <v>51</v>
      </c>
      <c r="B117" s="39"/>
      <c r="C117" s="22" t="s">
        <v>73</v>
      </c>
      <c r="D117" s="10" t="s">
        <v>44</v>
      </c>
      <c r="E117" s="12">
        <v>286000</v>
      </c>
      <c r="F117" s="12">
        <v>286000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80"/>
        <v>286000</v>
      </c>
      <c r="S117" s="20">
        <f t="shared" si="75"/>
        <v>0</v>
      </c>
      <c r="T117" s="20"/>
      <c r="U117" s="36"/>
      <c r="V117" s="12">
        <v>286000</v>
      </c>
      <c r="W117" s="12">
        <v>286000</v>
      </c>
      <c r="X117" s="12">
        <f t="shared" si="97"/>
        <v>0</v>
      </c>
    </row>
    <row r="118" spans="1:24" s="2" customFormat="1" ht="49.5" customHeight="1" x14ac:dyDescent="0.25">
      <c r="B118" s="30"/>
      <c r="C118" s="5" t="s">
        <v>159</v>
      </c>
      <c r="D118" s="8" t="s">
        <v>45</v>
      </c>
      <c r="E118" s="27">
        <f t="shared" ref="E118:Q118" si="98">E119+E120+E121+E122</f>
        <v>11200000</v>
      </c>
      <c r="F118" s="27">
        <f t="shared" si="98"/>
        <v>11200000</v>
      </c>
      <c r="G118" s="27">
        <f t="shared" si="98"/>
        <v>0</v>
      </c>
      <c r="H118" s="27">
        <f t="shared" si="98"/>
        <v>0</v>
      </c>
      <c r="I118" s="27">
        <f t="shared" si="98"/>
        <v>0</v>
      </c>
      <c r="J118" s="27">
        <f t="shared" si="98"/>
        <v>0</v>
      </c>
      <c r="K118" s="27">
        <f t="shared" si="98"/>
        <v>0</v>
      </c>
      <c r="L118" s="27">
        <f t="shared" si="98"/>
        <v>0</v>
      </c>
      <c r="M118" s="27">
        <f t="shared" si="98"/>
        <v>0</v>
      </c>
      <c r="N118" s="27">
        <f t="shared" si="98"/>
        <v>0</v>
      </c>
      <c r="O118" s="27">
        <f t="shared" si="98"/>
        <v>0</v>
      </c>
      <c r="P118" s="27">
        <f t="shared" si="98"/>
        <v>0</v>
      </c>
      <c r="Q118" s="27">
        <f t="shared" si="98"/>
        <v>0</v>
      </c>
      <c r="R118" s="27">
        <f t="shared" si="80"/>
        <v>11200000</v>
      </c>
      <c r="S118" s="29">
        <f t="shared" si="75"/>
        <v>0</v>
      </c>
      <c r="T118" s="29">
        <f>R118-U118</f>
        <v>0</v>
      </c>
      <c r="U118" s="33">
        <v>11200000</v>
      </c>
      <c r="V118" s="27">
        <f t="shared" ref="V118" si="99">V119+V120+V121+V122</f>
        <v>11200000</v>
      </c>
      <c r="W118" s="27">
        <f>W119+W120+W121+W122</f>
        <v>0</v>
      </c>
      <c r="X118" s="27">
        <f>X119+X120+X121+X122</f>
        <v>0</v>
      </c>
    </row>
    <row r="119" spans="1:24" s="2" customFormat="1" ht="30.75" customHeight="1" x14ac:dyDescent="0.25">
      <c r="A119" s="2" t="s">
        <v>51</v>
      </c>
      <c r="B119" s="39" t="s">
        <v>115</v>
      </c>
      <c r="C119" s="22" t="s">
        <v>59</v>
      </c>
      <c r="D119" s="10" t="s">
        <v>46</v>
      </c>
      <c r="E119" s="12">
        <v>70000</v>
      </c>
      <c r="F119" s="12">
        <v>70000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9">
        <f t="shared" si="80"/>
        <v>70000</v>
      </c>
      <c r="S119" s="20">
        <f t="shared" si="75"/>
        <v>0</v>
      </c>
      <c r="T119" s="20"/>
      <c r="U119" s="36"/>
      <c r="V119" s="12">
        <v>70000</v>
      </c>
      <c r="W119" s="12"/>
      <c r="X119" s="7"/>
    </row>
    <row r="120" spans="1:24" s="2" customFormat="1" ht="46.5" customHeight="1" x14ac:dyDescent="0.25">
      <c r="A120" s="2" t="s">
        <v>51</v>
      </c>
      <c r="B120" s="39"/>
      <c r="C120" s="22" t="s">
        <v>67</v>
      </c>
      <c r="D120" s="10" t="s">
        <v>47</v>
      </c>
      <c r="E120" s="12">
        <v>400000</v>
      </c>
      <c r="F120" s="12">
        <v>400000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9">
        <f t="shared" si="80"/>
        <v>400000</v>
      </c>
      <c r="S120" s="20">
        <f t="shared" si="75"/>
        <v>0</v>
      </c>
      <c r="T120" s="20"/>
      <c r="U120" s="36"/>
      <c r="V120" s="12">
        <v>400000</v>
      </c>
      <c r="W120" s="12"/>
      <c r="X120" s="7"/>
    </row>
    <row r="121" spans="1:24" s="2" customFormat="1" ht="46.5" customHeight="1" x14ac:dyDescent="0.25">
      <c r="A121" s="2" t="s">
        <v>51</v>
      </c>
      <c r="B121" s="39"/>
      <c r="C121" s="22" t="s">
        <v>60</v>
      </c>
      <c r="D121" s="10" t="s">
        <v>220</v>
      </c>
      <c r="E121" s="12">
        <v>200000</v>
      </c>
      <c r="F121" s="12">
        <v>200000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9">
        <f t="shared" si="80"/>
        <v>200000</v>
      </c>
      <c r="S121" s="20">
        <f t="shared" si="75"/>
        <v>0</v>
      </c>
      <c r="T121" s="20"/>
      <c r="U121" s="36"/>
      <c r="V121" s="12">
        <v>200000</v>
      </c>
      <c r="W121" s="12"/>
      <c r="X121" s="7"/>
    </row>
    <row r="122" spans="1:24" s="2" customFormat="1" ht="33.75" customHeight="1" x14ac:dyDescent="0.25">
      <c r="A122" s="2" t="s">
        <v>51</v>
      </c>
      <c r="B122" s="39"/>
      <c r="C122" s="22" t="s">
        <v>70</v>
      </c>
      <c r="D122" s="10" t="s">
        <v>160</v>
      </c>
      <c r="E122" s="12">
        <v>10530000</v>
      </c>
      <c r="F122" s="12">
        <v>10530000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80"/>
        <v>10530000</v>
      </c>
      <c r="S122" s="20">
        <f t="shared" si="75"/>
        <v>0</v>
      </c>
      <c r="T122" s="20"/>
      <c r="U122" s="36"/>
      <c r="V122" s="12">
        <v>10530000</v>
      </c>
      <c r="W122" s="12"/>
      <c r="X122" s="7"/>
    </row>
    <row r="123" spans="1:24" s="2" customFormat="1" ht="37.5" customHeight="1" x14ac:dyDescent="0.25">
      <c r="A123" s="2" t="s">
        <v>51</v>
      </c>
      <c r="B123" s="39"/>
      <c r="C123" s="22" t="s">
        <v>74</v>
      </c>
      <c r="D123" s="10" t="s">
        <v>161</v>
      </c>
      <c r="E123" s="12">
        <v>300000</v>
      </c>
      <c r="F123" s="12">
        <v>300000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9">
        <f t="shared" si="80"/>
        <v>300000</v>
      </c>
      <c r="S123" s="20">
        <f t="shared" si="75"/>
        <v>0</v>
      </c>
      <c r="T123" s="20"/>
      <c r="U123" s="36"/>
      <c r="V123" s="12">
        <v>300000</v>
      </c>
      <c r="W123" s="12"/>
      <c r="X123" s="7"/>
    </row>
    <row r="124" spans="1:24" s="2" customFormat="1" ht="40.5" customHeight="1" x14ac:dyDescent="0.25">
      <c r="B124" s="30"/>
      <c r="C124" s="5" t="s">
        <v>162</v>
      </c>
      <c r="D124" s="8" t="s">
        <v>221</v>
      </c>
      <c r="E124" s="27">
        <f>E125+E126</f>
        <v>112964000</v>
      </c>
      <c r="F124" s="27">
        <f>F125+F126</f>
        <v>112964000</v>
      </c>
      <c r="G124" s="27">
        <f t="shared" ref="G124:M124" si="100">G125+G126</f>
        <v>0</v>
      </c>
      <c r="H124" s="27">
        <f t="shared" si="100"/>
        <v>0</v>
      </c>
      <c r="I124" s="27">
        <f t="shared" si="100"/>
        <v>0</v>
      </c>
      <c r="J124" s="27">
        <f t="shared" si="100"/>
        <v>-130000</v>
      </c>
      <c r="K124" s="27">
        <f t="shared" si="100"/>
        <v>0</v>
      </c>
      <c r="L124" s="27">
        <f t="shared" si="100"/>
        <v>0</v>
      </c>
      <c r="M124" s="27">
        <f t="shared" si="100"/>
        <v>0</v>
      </c>
      <c r="N124" s="27">
        <f t="shared" ref="N124" si="101">N125+N126</f>
        <v>0</v>
      </c>
      <c r="O124" s="27">
        <f t="shared" ref="O124" si="102">O125+O126</f>
        <v>0</v>
      </c>
      <c r="P124" s="27">
        <f t="shared" ref="P124" si="103">P125+P126</f>
        <v>0</v>
      </c>
      <c r="Q124" s="27">
        <f t="shared" ref="Q124" si="104">Q125+Q126</f>
        <v>0</v>
      </c>
      <c r="R124" s="27">
        <f t="shared" si="80"/>
        <v>112834000</v>
      </c>
      <c r="S124" s="29">
        <f t="shared" si="75"/>
        <v>130000</v>
      </c>
      <c r="T124" s="29">
        <f t="shared" ref="T124:T126" si="105">R124-U124</f>
        <v>-130000</v>
      </c>
      <c r="U124" s="33">
        <f>U125+U126</f>
        <v>112964000</v>
      </c>
      <c r="V124" s="27">
        <f t="shared" ref="V124" si="106">V125+V126</f>
        <v>112964000</v>
      </c>
      <c r="W124" s="27">
        <f t="shared" ref="W124" si="107">W125+W126</f>
        <v>112834000</v>
      </c>
      <c r="X124" s="27">
        <f t="shared" ref="X124" si="108">X125+X126</f>
        <v>-130000</v>
      </c>
    </row>
    <row r="125" spans="1:24" s="2" customFormat="1" ht="40.5" customHeight="1" x14ac:dyDescent="0.25">
      <c r="B125" s="30"/>
      <c r="C125" s="5" t="s">
        <v>163</v>
      </c>
      <c r="D125" s="8" t="s">
        <v>222</v>
      </c>
      <c r="E125" s="27">
        <f>E127+E128</f>
        <v>105700000</v>
      </c>
      <c r="F125" s="27">
        <f>F127+F128</f>
        <v>105700000</v>
      </c>
      <c r="G125" s="27">
        <f t="shared" ref="G125:M125" si="109">G127+G128</f>
        <v>0</v>
      </c>
      <c r="H125" s="27">
        <f t="shared" si="109"/>
        <v>0</v>
      </c>
      <c r="I125" s="27">
        <f t="shared" si="109"/>
        <v>0</v>
      </c>
      <c r="J125" s="27">
        <f t="shared" si="109"/>
        <v>0</v>
      </c>
      <c r="K125" s="27">
        <f t="shared" si="109"/>
        <v>0</v>
      </c>
      <c r="L125" s="27">
        <f t="shared" si="109"/>
        <v>0</v>
      </c>
      <c r="M125" s="27">
        <f t="shared" si="109"/>
        <v>0</v>
      </c>
      <c r="N125" s="27">
        <f t="shared" ref="N125:Q125" si="110">N127+N128</f>
        <v>0</v>
      </c>
      <c r="O125" s="27">
        <f t="shared" si="110"/>
        <v>0</v>
      </c>
      <c r="P125" s="27">
        <f t="shared" si="110"/>
        <v>0</v>
      </c>
      <c r="Q125" s="27">
        <f t="shared" si="110"/>
        <v>0</v>
      </c>
      <c r="R125" s="27">
        <f t="shared" si="80"/>
        <v>105700000</v>
      </c>
      <c r="S125" s="29">
        <f t="shared" si="75"/>
        <v>0</v>
      </c>
      <c r="T125" s="29">
        <f t="shared" si="105"/>
        <v>0</v>
      </c>
      <c r="U125" s="38">
        <v>105700000</v>
      </c>
      <c r="V125" s="27">
        <f t="shared" ref="V125:X125" si="111">V127+V128</f>
        <v>105700000</v>
      </c>
      <c r="W125" s="27">
        <f t="shared" si="111"/>
        <v>105700000</v>
      </c>
      <c r="X125" s="27">
        <f t="shared" si="111"/>
        <v>0</v>
      </c>
    </row>
    <row r="126" spans="1:24" s="2" customFormat="1" ht="57" customHeight="1" x14ac:dyDescent="0.25">
      <c r="B126" s="30"/>
      <c r="C126" s="5" t="s">
        <v>164</v>
      </c>
      <c r="D126" s="8" t="s">
        <v>223</v>
      </c>
      <c r="E126" s="27">
        <f>E131+E132+E133</f>
        <v>7264000</v>
      </c>
      <c r="F126" s="27">
        <f>F131+F132+F133</f>
        <v>7264000</v>
      </c>
      <c r="G126" s="27">
        <f t="shared" ref="G126:M126" si="112">G131+G132+G133</f>
        <v>0</v>
      </c>
      <c r="H126" s="27">
        <f t="shared" si="112"/>
        <v>0</v>
      </c>
      <c r="I126" s="27">
        <f t="shared" si="112"/>
        <v>0</v>
      </c>
      <c r="J126" s="27">
        <f t="shared" si="112"/>
        <v>-130000</v>
      </c>
      <c r="K126" s="27">
        <f t="shared" si="112"/>
        <v>0</v>
      </c>
      <c r="L126" s="27">
        <f t="shared" si="112"/>
        <v>0</v>
      </c>
      <c r="M126" s="27">
        <f t="shared" si="112"/>
        <v>0</v>
      </c>
      <c r="N126" s="27">
        <f t="shared" ref="N126:Q126" si="113">N131+N132+N133</f>
        <v>0</v>
      </c>
      <c r="O126" s="27">
        <f t="shared" si="113"/>
        <v>0</v>
      </c>
      <c r="P126" s="27">
        <f t="shared" si="113"/>
        <v>0</v>
      </c>
      <c r="Q126" s="27">
        <f t="shared" si="113"/>
        <v>0</v>
      </c>
      <c r="R126" s="27">
        <f t="shared" si="80"/>
        <v>7134000</v>
      </c>
      <c r="S126" s="29">
        <f t="shared" ref="S126:S143" si="114">V126-R126</f>
        <v>130000</v>
      </c>
      <c r="T126" s="29">
        <f t="shared" si="105"/>
        <v>-130000</v>
      </c>
      <c r="U126" s="38">
        <v>7264000</v>
      </c>
      <c r="V126" s="27">
        <f t="shared" ref="V126:X126" si="115">V131+V132+V133</f>
        <v>7264000</v>
      </c>
      <c r="W126" s="27">
        <f t="shared" si="115"/>
        <v>7134000</v>
      </c>
      <c r="X126" s="27">
        <f t="shared" si="115"/>
        <v>-130000</v>
      </c>
    </row>
    <row r="127" spans="1:24" s="2" customFormat="1" ht="31.5" customHeight="1" x14ac:dyDescent="0.25">
      <c r="A127" s="2" t="s">
        <v>51</v>
      </c>
      <c r="B127" s="30"/>
      <c r="C127" s="23" t="s">
        <v>226</v>
      </c>
      <c r="D127" s="10" t="s">
        <v>224</v>
      </c>
      <c r="E127" s="12">
        <v>85247000</v>
      </c>
      <c r="F127" s="12">
        <v>85247000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9">
        <f t="shared" si="80"/>
        <v>85247000</v>
      </c>
      <c r="S127" s="20">
        <f t="shared" si="114"/>
        <v>0</v>
      </c>
      <c r="T127" s="20"/>
      <c r="U127" s="36"/>
      <c r="V127" s="12">
        <v>85247000</v>
      </c>
      <c r="W127" s="12">
        <v>85247000</v>
      </c>
      <c r="X127" s="9">
        <f>W127-V127</f>
        <v>0</v>
      </c>
    </row>
    <row r="128" spans="1:24" s="2" customFormat="1" ht="30" customHeight="1" x14ac:dyDescent="0.25">
      <c r="A128" s="2" t="s">
        <v>51</v>
      </c>
      <c r="B128" s="30"/>
      <c r="C128" s="23" t="s">
        <v>76</v>
      </c>
      <c r="D128" s="10" t="s">
        <v>48</v>
      </c>
      <c r="E128" s="12">
        <f>E129+E130</f>
        <v>20453000</v>
      </c>
      <c r="F128" s="12">
        <f>F129+F130</f>
        <v>20453000</v>
      </c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9">
        <f t="shared" si="80"/>
        <v>20453000</v>
      </c>
      <c r="S128" s="20">
        <f t="shared" si="114"/>
        <v>0</v>
      </c>
      <c r="T128" s="20"/>
      <c r="U128" s="36"/>
      <c r="V128" s="12">
        <f>V129+V130</f>
        <v>20453000</v>
      </c>
      <c r="W128" s="12">
        <v>20453000</v>
      </c>
      <c r="X128" s="9">
        <f t="shared" ref="X128:X133" si="116">W128-V128</f>
        <v>0</v>
      </c>
    </row>
    <row r="129" spans="1:24" s="2" customFormat="1" ht="30" customHeight="1" x14ac:dyDescent="0.25">
      <c r="B129" s="30"/>
      <c r="C129" s="23" t="s">
        <v>102</v>
      </c>
      <c r="D129" s="10" t="s">
        <v>180</v>
      </c>
      <c r="E129" s="12">
        <v>20132600</v>
      </c>
      <c r="F129" s="12">
        <v>20132600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9">
        <f t="shared" si="80"/>
        <v>20132600</v>
      </c>
      <c r="S129" s="20"/>
      <c r="T129" s="20"/>
      <c r="U129" s="36"/>
      <c r="V129" s="12">
        <v>20132600</v>
      </c>
      <c r="W129" s="12">
        <v>20132600</v>
      </c>
      <c r="X129" s="9">
        <f t="shared" si="116"/>
        <v>0</v>
      </c>
    </row>
    <row r="130" spans="1:24" s="2" customFormat="1" ht="39" customHeight="1" x14ac:dyDescent="0.25">
      <c r="A130" s="2" t="s">
        <v>51</v>
      </c>
      <c r="B130" s="30"/>
      <c r="C130" s="23" t="s">
        <v>227</v>
      </c>
      <c r="D130" s="10" t="s">
        <v>225</v>
      </c>
      <c r="E130" s="12">
        <v>320400</v>
      </c>
      <c r="F130" s="12">
        <v>320400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9">
        <f t="shared" si="80"/>
        <v>320400</v>
      </c>
      <c r="S130" s="20">
        <f t="shared" si="114"/>
        <v>0</v>
      </c>
      <c r="T130" s="20"/>
      <c r="U130" s="36"/>
      <c r="V130" s="12">
        <v>320400</v>
      </c>
      <c r="W130" s="12">
        <v>320400</v>
      </c>
      <c r="X130" s="9">
        <f t="shared" si="116"/>
        <v>0</v>
      </c>
    </row>
    <row r="131" spans="1:24" s="2" customFormat="1" ht="45" customHeight="1" x14ac:dyDescent="0.25">
      <c r="B131" s="30"/>
      <c r="C131" s="22" t="s">
        <v>60</v>
      </c>
      <c r="D131" s="10" t="s">
        <v>228</v>
      </c>
      <c r="E131" s="12">
        <v>3780000</v>
      </c>
      <c r="F131" s="12">
        <v>3780000</v>
      </c>
      <c r="G131" s="12"/>
      <c r="H131" s="12"/>
      <c r="I131" s="12"/>
      <c r="J131" s="12">
        <v>-39000</v>
      </c>
      <c r="K131" s="12"/>
      <c r="L131" s="12"/>
      <c r="M131" s="12"/>
      <c r="N131" s="12"/>
      <c r="O131" s="12"/>
      <c r="P131" s="12"/>
      <c r="Q131" s="12"/>
      <c r="R131" s="9">
        <f t="shared" si="80"/>
        <v>3741000</v>
      </c>
      <c r="S131" s="20">
        <f t="shared" si="114"/>
        <v>39000</v>
      </c>
      <c r="T131" s="20"/>
      <c r="U131" s="36"/>
      <c r="V131" s="12">
        <v>3780000</v>
      </c>
      <c r="W131" s="12">
        <v>3741000</v>
      </c>
      <c r="X131" s="9">
        <f t="shared" si="116"/>
        <v>-39000</v>
      </c>
    </row>
    <row r="132" spans="1:24" s="2" customFormat="1" ht="63" customHeight="1" x14ac:dyDescent="0.25">
      <c r="B132" s="30"/>
      <c r="C132" s="22" t="s">
        <v>70</v>
      </c>
      <c r="D132" s="10" t="s">
        <v>229</v>
      </c>
      <c r="E132" s="12">
        <v>2754000</v>
      </c>
      <c r="F132" s="12">
        <v>2754000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9">
        <f t="shared" si="80"/>
        <v>2754000</v>
      </c>
      <c r="S132" s="20">
        <f t="shared" si="114"/>
        <v>0</v>
      </c>
      <c r="T132" s="20"/>
      <c r="U132" s="36"/>
      <c r="V132" s="12">
        <v>2754000</v>
      </c>
      <c r="W132" s="12">
        <v>2754000</v>
      </c>
      <c r="X132" s="9">
        <f t="shared" si="116"/>
        <v>0</v>
      </c>
    </row>
    <row r="133" spans="1:24" s="2" customFormat="1" ht="39" customHeight="1" x14ac:dyDescent="0.25">
      <c r="B133" s="30"/>
      <c r="C133" s="22" t="s">
        <v>68</v>
      </c>
      <c r="D133" s="10" t="s">
        <v>94</v>
      </c>
      <c r="E133" s="12">
        <v>730000</v>
      </c>
      <c r="F133" s="12">
        <v>730000</v>
      </c>
      <c r="G133" s="12"/>
      <c r="H133" s="12"/>
      <c r="I133" s="12"/>
      <c r="J133" s="12">
        <v>-91000</v>
      </c>
      <c r="K133" s="12"/>
      <c r="L133" s="12"/>
      <c r="M133" s="12"/>
      <c r="N133" s="12"/>
      <c r="O133" s="12"/>
      <c r="P133" s="12"/>
      <c r="Q133" s="12"/>
      <c r="R133" s="9">
        <f t="shared" si="80"/>
        <v>639000</v>
      </c>
      <c r="S133" s="20">
        <f t="shared" si="114"/>
        <v>91000</v>
      </c>
      <c r="T133" s="20"/>
      <c r="U133" s="36"/>
      <c r="V133" s="12">
        <v>730000</v>
      </c>
      <c r="W133" s="12">
        <v>639000</v>
      </c>
      <c r="X133" s="9">
        <f t="shared" si="116"/>
        <v>-91000</v>
      </c>
    </row>
    <row r="134" spans="1:24" s="2" customFormat="1" ht="15.75" x14ac:dyDescent="0.25">
      <c r="B134" s="30"/>
      <c r="C134" s="5" t="s">
        <v>165</v>
      </c>
      <c r="D134" s="8" t="s">
        <v>49</v>
      </c>
      <c r="E134" s="27">
        <f>SUM(E135:E137)</f>
        <v>20000000</v>
      </c>
      <c r="F134" s="27">
        <f>SUM(F135:F137)</f>
        <v>20000000</v>
      </c>
      <c r="G134" s="27">
        <f t="shared" ref="G134:M134" si="117">SUM(G135:G137)</f>
        <v>0</v>
      </c>
      <c r="H134" s="27">
        <f t="shared" si="117"/>
        <v>0</v>
      </c>
      <c r="I134" s="27">
        <f t="shared" si="117"/>
        <v>0</v>
      </c>
      <c r="J134" s="27">
        <f t="shared" si="117"/>
        <v>0</v>
      </c>
      <c r="K134" s="27">
        <f t="shared" si="117"/>
        <v>0</v>
      </c>
      <c r="L134" s="27">
        <f t="shared" si="117"/>
        <v>0</v>
      </c>
      <c r="M134" s="27">
        <f t="shared" si="117"/>
        <v>0</v>
      </c>
      <c r="N134" s="27">
        <f t="shared" ref="N134" si="118">SUM(N135:N137)</f>
        <v>0</v>
      </c>
      <c r="O134" s="27">
        <f t="shared" ref="O134" si="119">SUM(O135:O137)</f>
        <v>0</v>
      </c>
      <c r="P134" s="27">
        <f t="shared" ref="P134" si="120">SUM(P135:P137)</f>
        <v>0</v>
      </c>
      <c r="Q134" s="27">
        <f t="shared" ref="Q134" si="121">SUM(Q135:Q137)</f>
        <v>0</v>
      </c>
      <c r="R134" s="27">
        <f t="shared" si="80"/>
        <v>20000000</v>
      </c>
      <c r="S134" s="29">
        <f t="shared" si="114"/>
        <v>0</v>
      </c>
      <c r="T134" s="29">
        <f>R134-U134</f>
        <v>0</v>
      </c>
      <c r="U134" s="33">
        <v>20000000</v>
      </c>
      <c r="V134" s="27">
        <f>SUM(V135:V137)</f>
        <v>20000000</v>
      </c>
      <c r="W134" s="27">
        <f t="shared" ref="W134:X134" si="122">SUM(W135:W137)</f>
        <v>0</v>
      </c>
      <c r="X134" s="27">
        <f t="shared" si="122"/>
        <v>0</v>
      </c>
    </row>
    <row r="135" spans="1:24" s="2" customFormat="1" ht="75" x14ac:dyDescent="0.25">
      <c r="B135" s="30" t="s">
        <v>115</v>
      </c>
      <c r="C135" s="22" t="s">
        <v>59</v>
      </c>
      <c r="D135" s="10" t="s">
        <v>167</v>
      </c>
      <c r="E135" s="9">
        <v>18495000</v>
      </c>
      <c r="F135" s="9">
        <v>18495000</v>
      </c>
      <c r="G135" s="9"/>
      <c r="H135" s="9"/>
      <c r="I135" s="9"/>
      <c r="J135" s="9"/>
      <c r="K135" s="9"/>
      <c r="L135" s="9"/>
      <c r="M135" s="9"/>
      <c r="N135" s="9"/>
      <c r="O135" s="9"/>
      <c r="P135" s="27"/>
      <c r="Q135" s="27"/>
      <c r="R135" s="9">
        <f t="shared" si="80"/>
        <v>18495000</v>
      </c>
      <c r="S135" s="35">
        <f t="shared" si="114"/>
        <v>0</v>
      </c>
      <c r="T135" s="35"/>
      <c r="U135" s="33"/>
      <c r="V135" s="9">
        <v>18495000</v>
      </c>
      <c r="W135" s="9"/>
      <c r="X135" s="9"/>
    </row>
    <row r="136" spans="1:24" s="2" customFormat="1" ht="44.25" customHeight="1" x14ac:dyDescent="0.25">
      <c r="B136" s="30" t="s">
        <v>115</v>
      </c>
      <c r="C136" s="22" t="s">
        <v>67</v>
      </c>
      <c r="D136" s="10" t="s">
        <v>230</v>
      </c>
      <c r="E136" s="9">
        <v>5000</v>
      </c>
      <c r="F136" s="9">
        <v>5000</v>
      </c>
      <c r="G136" s="9"/>
      <c r="H136" s="9"/>
      <c r="I136" s="9"/>
      <c r="J136" s="9"/>
      <c r="K136" s="9"/>
      <c r="L136" s="9"/>
      <c r="M136" s="9"/>
      <c r="N136" s="9"/>
      <c r="O136" s="9"/>
      <c r="P136" s="27"/>
      <c r="Q136" s="27"/>
      <c r="R136" s="9">
        <f t="shared" si="80"/>
        <v>5000</v>
      </c>
      <c r="S136" s="35">
        <f t="shared" si="114"/>
        <v>0</v>
      </c>
      <c r="T136" s="35"/>
      <c r="U136" s="33"/>
      <c r="V136" s="9">
        <v>5000</v>
      </c>
      <c r="W136" s="9"/>
      <c r="X136" s="9"/>
    </row>
    <row r="137" spans="1:24" s="2" customFormat="1" ht="30" x14ac:dyDescent="0.25">
      <c r="B137" s="30"/>
      <c r="C137" s="22" t="s">
        <v>60</v>
      </c>
      <c r="D137" s="10" t="s">
        <v>178</v>
      </c>
      <c r="E137" s="9">
        <v>1500000</v>
      </c>
      <c r="F137" s="9">
        <v>1500000</v>
      </c>
      <c r="G137" s="9"/>
      <c r="H137" s="9"/>
      <c r="I137" s="9"/>
      <c r="J137" s="9"/>
      <c r="K137" s="9"/>
      <c r="L137" s="9"/>
      <c r="M137" s="9"/>
      <c r="N137" s="9"/>
      <c r="O137" s="9"/>
      <c r="P137" s="27"/>
      <c r="Q137" s="27"/>
      <c r="R137" s="9">
        <f t="shared" si="80"/>
        <v>1500000</v>
      </c>
      <c r="S137" s="35">
        <f t="shared" si="114"/>
        <v>0</v>
      </c>
      <c r="T137" s="35"/>
      <c r="U137" s="33"/>
      <c r="V137" s="9">
        <v>1500000</v>
      </c>
      <c r="W137" s="9"/>
      <c r="X137" s="9"/>
    </row>
    <row r="138" spans="1:24" s="2" customFormat="1" ht="30" x14ac:dyDescent="0.25">
      <c r="B138" s="30"/>
      <c r="C138" s="5" t="s">
        <v>166</v>
      </c>
      <c r="D138" s="8" t="s">
        <v>176</v>
      </c>
      <c r="E138" s="27">
        <f>SUM(E139:E140)</f>
        <v>1000000</v>
      </c>
      <c r="F138" s="27">
        <f>SUM(F139:F140)</f>
        <v>1000000</v>
      </c>
      <c r="G138" s="27">
        <f t="shared" ref="G138:M138" si="123">SUM(G139:G140)</f>
        <v>0</v>
      </c>
      <c r="H138" s="27">
        <f t="shared" si="123"/>
        <v>0</v>
      </c>
      <c r="I138" s="27">
        <f t="shared" si="123"/>
        <v>0</v>
      </c>
      <c r="J138" s="27">
        <f t="shared" si="123"/>
        <v>0</v>
      </c>
      <c r="K138" s="27">
        <f t="shared" si="123"/>
        <v>0</v>
      </c>
      <c r="L138" s="27">
        <f t="shared" si="123"/>
        <v>0</v>
      </c>
      <c r="M138" s="27">
        <f t="shared" si="123"/>
        <v>0</v>
      </c>
      <c r="N138" s="27">
        <f t="shared" ref="N138" si="124">SUM(N139:N140)</f>
        <v>0</v>
      </c>
      <c r="O138" s="27">
        <f t="shared" ref="O138" si="125">SUM(O139:O140)</f>
        <v>0</v>
      </c>
      <c r="P138" s="27">
        <f t="shared" ref="P138" si="126">SUM(P139:P140)</f>
        <v>0</v>
      </c>
      <c r="Q138" s="27">
        <f t="shared" ref="Q138" si="127">SUM(Q139:Q140)</f>
        <v>0</v>
      </c>
      <c r="R138" s="27">
        <f t="shared" si="80"/>
        <v>1000000</v>
      </c>
      <c r="S138" s="29">
        <f t="shared" si="114"/>
        <v>0</v>
      </c>
      <c r="T138" s="29">
        <f>R138-U138</f>
        <v>0</v>
      </c>
      <c r="U138" s="33">
        <v>1000000</v>
      </c>
      <c r="V138" s="27">
        <f>SUM(V139:V140)</f>
        <v>1000000</v>
      </c>
      <c r="W138" s="27">
        <f t="shared" ref="W138:X138" si="128">SUM(W139:W140)</f>
        <v>0</v>
      </c>
      <c r="X138" s="7">
        <f t="shared" si="128"/>
        <v>0</v>
      </c>
    </row>
    <row r="139" spans="1:24" s="2" customFormat="1" ht="30" x14ac:dyDescent="0.25">
      <c r="B139" s="30" t="s">
        <v>96</v>
      </c>
      <c r="C139" s="22" t="s">
        <v>59</v>
      </c>
      <c r="D139" s="10" t="s">
        <v>168</v>
      </c>
      <c r="E139" s="9">
        <v>800000</v>
      </c>
      <c r="F139" s="9">
        <v>800000</v>
      </c>
      <c r="G139" s="27"/>
      <c r="H139" s="27"/>
      <c r="I139" s="27"/>
      <c r="J139" s="27"/>
      <c r="K139" s="27"/>
      <c r="L139" s="27"/>
      <c r="M139" s="27"/>
      <c r="N139" s="27"/>
      <c r="O139" s="9"/>
      <c r="P139" s="27"/>
      <c r="Q139" s="27"/>
      <c r="R139" s="9">
        <f t="shared" si="80"/>
        <v>800000</v>
      </c>
      <c r="S139" s="35">
        <f t="shared" si="114"/>
        <v>0</v>
      </c>
      <c r="T139" s="35"/>
      <c r="U139" s="33"/>
      <c r="V139" s="9">
        <v>800000</v>
      </c>
      <c r="W139" s="9"/>
      <c r="X139" s="9"/>
    </row>
    <row r="140" spans="1:24" s="2" customFormat="1" ht="30" x14ac:dyDescent="0.25">
      <c r="B140" s="30" t="s">
        <v>96</v>
      </c>
      <c r="C140" s="22" t="s">
        <v>67</v>
      </c>
      <c r="D140" s="10" t="s">
        <v>169</v>
      </c>
      <c r="E140" s="9">
        <v>200000</v>
      </c>
      <c r="F140" s="9">
        <v>200000</v>
      </c>
      <c r="G140" s="27"/>
      <c r="H140" s="27"/>
      <c r="I140" s="27"/>
      <c r="J140" s="27"/>
      <c r="K140" s="27"/>
      <c r="L140" s="27"/>
      <c r="M140" s="27"/>
      <c r="N140" s="27"/>
      <c r="O140" s="9"/>
      <c r="P140" s="27"/>
      <c r="Q140" s="27"/>
      <c r="R140" s="9">
        <f t="shared" si="80"/>
        <v>200000</v>
      </c>
      <c r="S140" s="35">
        <f t="shared" si="114"/>
        <v>0</v>
      </c>
      <c r="T140" s="35"/>
      <c r="U140" s="33"/>
      <c r="V140" s="9">
        <v>200000</v>
      </c>
      <c r="W140" s="9"/>
      <c r="X140" s="9"/>
    </row>
    <row r="141" spans="1:24" ht="30" x14ac:dyDescent="0.25">
      <c r="C141" s="5" t="s">
        <v>236</v>
      </c>
      <c r="D141" s="8" t="s">
        <v>237</v>
      </c>
      <c r="E141" s="27">
        <f>E142+E143+E144</f>
        <v>0</v>
      </c>
      <c r="F141" s="27">
        <f t="shared" ref="F141:Q141" si="129">F142+F143+F144</f>
        <v>0</v>
      </c>
      <c r="G141" s="27">
        <f t="shared" si="129"/>
        <v>40000000</v>
      </c>
      <c r="H141" s="27">
        <f t="shared" si="129"/>
        <v>0</v>
      </c>
      <c r="I141" s="27">
        <f t="shared" si="129"/>
        <v>49900000</v>
      </c>
      <c r="J141" s="27">
        <f t="shared" si="129"/>
        <v>0</v>
      </c>
      <c r="K141" s="27">
        <f t="shared" si="129"/>
        <v>0</v>
      </c>
      <c r="L141" s="27">
        <f t="shared" si="129"/>
        <v>0</v>
      </c>
      <c r="M141" s="27">
        <f t="shared" si="129"/>
        <v>0</v>
      </c>
      <c r="N141" s="27">
        <f t="shared" si="129"/>
        <v>0</v>
      </c>
      <c r="O141" s="27">
        <f t="shared" si="129"/>
        <v>0</v>
      </c>
      <c r="P141" s="27">
        <f t="shared" si="129"/>
        <v>0</v>
      </c>
      <c r="Q141" s="27">
        <f t="shared" si="129"/>
        <v>0</v>
      </c>
      <c r="R141" s="27">
        <f t="shared" si="80"/>
        <v>89900000</v>
      </c>
      <c r="S141" s="35">
        <f t="shared" si="114"/>
        <v>-49900000</v>
      </c>
      <c r="T141" s="27">
        <f>R141-U141</f>
        <v>49900000</v>
      </c>
      <c r="U141" s="33">
        <v>40000000</v>
      </c>
      <c r="V141" s="27">
        <f>SUM(V142:V144)</f>
        <v>40000000</v>
      </c>
      <c r="W141" s="27">
        <f t="shared" ref="W141" si="130">W142+W143</f>
        <v>0</v>
      </c>
      <c r="X141" s="27">
        <f t="shared" ref="X141" si="131">X142+X143</f>
        <v>0</v>
      </c>
    </row>
    <row r="142" spans="1:24" ht="45" x14ac:dyDescent="0.25">
      <c r="C142" s="5" t="s">
        <v>238</v>
      </c>
      <c r="D142" s="8" t="s">
        <v>244</v>
      </c>
      <c r="E142" s="9"/>
      <c r="F142" s="9"/>
      <c r="G142" s="9">
        <v>28000000</v>
      </c>
      <c r="H142" s="9">
        <v>996000</v>
      </c>
      <c r="I142" s="9"/>
      <c r="J142" s="9"/>
      <c r="K142" s="9"/>
      <c r="L142" s="9"/>
      <c r="M142" s="9"/>
      <c r="N142" s="9"/>
      <c r="O142" s="9"/>
      <c r="P142" s="9"/>
      <c r="Q142" s="9"/>
      <c r="R142" s="9">
        <f t="shared" ref="R142:R144" si="132">F142+G142+H142+I142+J142+L142+M142+K142+O142+Q142+N142+P142</f>
        <v>28996000</v>
      </c>
      <c r="S142" s="35">
        <f t="shared" si="114"/>
        <v>0</v>
      </c>
      <c r="T142" s="9"/>
      <c r="U142" s="36"/>
      <c r="V142" s="9">
        <v>28996000</v>
      </c>
      <c r="W142" s="9"/>
      <c r="X142" s="9"/>
    </row>
    <row r="143" spans="1:24" ht="45" x14ac:dyDescent="0.25">
      <c r="C143" s="5" t="s">
        <v>239</v>
      </c>
      <c r="D143" s="8" t="s">
        <v>245</v>
      </c>
      <c r="E143" s="9"/>
      <c r="F143" s="9"/>
      <c r="G143" s="9">
        <v>12000000</v>
      </c>
      <c r="H143" s="9">
        <v>-3146000</v>
      </c>
      <c r="I143" s="9">
        <v>30000000</v>
      </c>
      <c r="J143" s="9"/>
      <c r="K143" s="9"/>
      <c r="L143" s="9"/>
      <c r="M143" s="9"/>
      <c r="N143" s="9"/>
      <c r="O143" s="9"/>
      <c r="P143" s="9"/>
      <c r="Q143" s="9"/>
      <c r="R143" s="9">
        <f t="shared" si="132"/>
        <v>38854000</v>
      </c>
      <c r="S143" s="35">
        <f t="shared" si="114"/>
        <v>-30000000</v>
      </c>
      <c r="T143" s="9"/>
      <c r="U143" s="36"/>
      <c r="V143" s="9">
        <v>8854000</v>
      </c>
      <c r="W143" s="9"/>
      <c r="X143" s="9"/>
    </row>
    <row r="144" spans="1:24" ht="45" x14ac:dyDescent="0.25">
      <c r="C144" s="5" t="s">
        <v>242</v>
      </c>
      <c r="D144" s="8" t="s">
        <v>246</v>
      </c>
      <c r="E144" s="9"/>
      <c r="F144" s="9"/>
      <c r="G144" s="9"/>
      <c r="H144" s="9">
        <v>2150000</v>
      </c>
      <c r="I144" s="9">
        <v>19900000</v>
      </c>
      <c r="J144" s="9"/>
      <c r="K144" s="9"/>
      <c r="L144" s="9"/>
      <c r="M144" s="9"/>
      <c r="N144" s="9"/>
      <c r="O144" s="9"/>
      <c r="P144" s="9"/>
      <c r="Q144" s="9"/>
      <c r="R144" s="9">
        <f t="shared" si="132"/>
        <v>22050000</v>
      </c>
      <c r="S144" s="9"/>
      <c r="T144" s="9"/>
      <c r="U144" s="36"/>
      <c r="V144" s="9">
        <v>2150000</v>
      </c>
      <c r="W144" s="9"/>
      <c r="X144" s="9"/>
    </row>
  </sheetData>
  <autoFilter ref="A2:X138"/>
  <mergeCells count="6">
    <mergeCell ref="B119:B123"/>
    <mergeCell ref="B13:B19"/>
    <mergeCell ref="B70:B77"/>
    <mergeCell ref="B99:B103"/>
    <mergeCell ref="B106:B111"/>
    <mergeCell ref="B113:B117"/>
  </mergeCells>
  <pageMargins left="0.7" right="0.7" top="0.75" bottom="0.75" header="0.3" footer="0.3"/>
  <pageSetup scale="50" fitToHeight="0" orientation="landscape" horizontalDpi="4294967292" r:id="rId1"/>
  <colBreaks count="2" manualBreakCount="2">
    <brk id="5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view="pageBreakPreview" zoomScaleNormal="100" zoomScaleSheetLayoutView="100" workbookViewId="0">
      <pane xSplit="2" ySplit="2" topLeftCell="L3" activePane="bottomRight" state="frozen"/>
      <selection activeCell="U4" sqref="U4"/>
      <selection pane="topRight" activeCell="U4" sqref="U4"/>
      <selection pane="bottomLeft" activeCell="U4" sqref="U4"/>
      <selection pane="bottomRight" activeCell="E20" sqref="E20"/>
    </sheetView>
  </sheetViews>
  <sheetFormatPr defaultRowHeight="15" x14ac:dyDescent="0.25"/>
  <cols>
    <col min="1" max="1" width="14.5703125" customWidth="1"/>
    <col min="2" max="2" width="57.7109375" customWidth="1"/>
    <col min="3" max="3" width="15" customWidth="1"/>
    <col min="4" max="4" width="25.5703125" customWidth="1"/>
    <col min="5" max="5" width="15" customWidth="1"/>
    <col min="6" max="6" width="12.85546875" customWidth="1"/>
    <col min="7" max="12" width="15" customWidth="1"/>
    <col min="13" max="14" width="15.42578125" customWidth="1"/>
    <col min="15" max="15" width="15" customWidth="1"/>
    <col min="16" max="16" width="14.28515625" customWidth="1"/>
    <col min="17" max="17" width="16" customWidth="1"/>
    <col min="18" max="18" width="17.7109375" customWidth="1"/>
    <col min="19" max="19" width="9.140625" customWidth="1"/>
    <col min="21" max="21" width="15.28515625" customWidth="1"/>
    <col min="255" max="255" width="69" bestFit="1" customWidth="1"/>
    <col min="256" max="256" width="14.7109375" customWidth="1"/>
    <col min="257" max="257" width="15.140625" customWidth="1"/>
    <col min="258" max="258" width="13.140625" bestFit="1" customWidth="1"/>
    <col min="259" max="259" width="12.140625" bestFit="1" customWidth="1"/>
    <col min="261" max="261" width="10.140625" bestFit="1" customWidth="1"/>
    <col min="263" max="263" width="12.140625" bestFit="1" customWidth="1"/>
    <col min="265" max="265" width="11.42578125" bestFit="1" customWidth="1"/>
    <col min="511" max="511" width="69" bestFit="1" customWidth="1"/>
    <col min="512" max="512" width="14.7109375" customWidth="1"/>
    <col min="513" max="513" width="15.140625" customWidth="1"/>
    <col min="514" max="514" width="13.140625" bestFit="1" customWidth="1"/>
    <col min="515" max="515" width="12.140625" bestFit="1" customWidth="1"/>
    <col min="517" max="517" width="10.140625" bestFit="1" customWidth="1"/>
    <col min="519" max="519" width="12.140625" bestFit="1" customWidth="1"/>
    <col min="521" max="521" width="11.42578125" bestFit="1" customWidth="1"/>
    <col min="767" max="767" width="69" bestFit="1" customWidth="1"/>
    <col min="768" max="768" width="14.7109375" customWidth="1"/>
    <col min="769" max="769" width="15.140625" customWidth="1"/>
    <col min="770" max="770" width="13.140625" bestFit="1" customWidth="1"/>
    <col min="771" max="771" width="12.140625" bestFit="1" customWidth="1"/>
    <col min="773" max="773" width="10.140625" bestFit="1" customWidth="1"/>
    <col min="775" max="775" width="12.140625" bestFit="1" customWidth="1"/>
    <col min="777" max="777" width="11.42578125" bestFit="1" customWidth="1"/>
    <col min="1023" max="1023" width="69" bestFit="1" customWidth="1"/>
    <col min="1024" max="1024" width="14.7109375" customWidth="1"/>
    <col min="1025" max="1025" width="15.140625" customWidth="1"/>
    <col min="1026" max="1026" width="13.140625" bestFit="1" customWidth="1"/>
    <col min="1027" max="1027" width="12.140625" bestFit="1" customWidth="1"/>
    <col min="1029" max="1029" width="10.140625" bestFit="1" customWidth="1"/>
    <col min="1031" max="1031" width="12.140625" bestFit="1" customWidth="1"/>
    <col min="1033" max="1033" width="11.42578125" bestFit="1" customWidth="1"/>
    <col min="1279" max="1279" width="69" bestFit="1" customWidth="1"/>
    <col min="1280" max="1280" width="14.7109375" customWidth="1"/>
    <col min="1281" max="1281" width="15.140625" customWidth="1"/>
    <col min="1282" max="1282" width="13.140625" bestFit="1" customWidth="1"/>
    <col min="1283" max="1283" width="12.140625" bestFit="1" customWidth="1"/>
    <col min="1285" max="1285" width="10.140625" bestFit="1" customWidth="1"/>
    <col min="1287" max="1287" width="12.140625" bestFit="1" customWidth="1"/>
    <col min="1289" max="1289" width="11.42578125" bestFit="1" customWidth="1"/>
    <col min="1535" max="1535" width="69" bestFit="1" customWidth="1"/>
    <col min="1536" max="1536" width="14.7109375" customWidth="1"/>
    <col min="1537" max="1537" width="15.140625" customWidth="1"/>
    <col min="1538" max="1538" width="13.140625" bestFit="1" customWidth="1"/>
    <col min="1539" max="1539" width="12.140625" bestFit="1" customWidth="1"/>
    <col min="1541" max="1541" width="10.140625" bestFit="1" customWidth="1"/>
    <col min="1543" max="1543" width="12.140625" bestFit="1" customWidth="1"/>
    <col min="1545" max="1545" width="11.42578125" bestFit="1" customWidth="1"/>
    <col min="1791" max="1791" width="69" bestFit="1" customWidth="1"/>
    <col min="1792" max="1792" width="14.7109375" customWidth="1"/>
    <col min="1793" max="1793" width="15.140625" customWidth="1"/>
    <col min="1794" max="1794" width="13.140625" bestFit="1" customWidth="1"/>
    <col min="1795" max="1795" width="12.140625" bestFit="1" customWidth="1"/>
    <col min="1797" max="1797" width="10.140625" bestFit="1" customWidth="1"/>
    <col min="1799" max="1799" width="12.140625" bestFit="1" customWidth="1"/>
    <col min="1801" max="1801" width="11.42578125" bestFit="1" customWidth="1"/>
    <col min="2047" max="2047" width="69" bestFit="1" customWidth="1"/>
    <col min="2048" max="2048" width="14.7109375" customWidth="1"/>
    <col min="2049" max="2049" width="15.140625" customWidth="1"/>
    <col min="2050" max="2050" width="13.140625" bestFit="1" customWidth="1"/>
    <col min="2051" max="2051" width="12.140625" bestFit="1" customWidth="1"/>
    <col min="2053" max="2053" width="10.140625" bestFit="1" customWidth="1"/>
    <col min="2055" max="2055" width="12.140625" bestFit="1" customWidth="1"/>
    <col min="2057" max="2057" width="11.42578125" bestFit="1" customWidth="1"/>
    <col min="2303" max="2303" width="69" bestFit="1" customWidth="1"/>
    <col min="2304" max="2304" width="14.7109375" customWidth="1"/>
    <col min="2305" max="2305" width="15.140625" customWidth="1"/>
    <col min="2306" max="2306" width="13.140625" bestFit="1" customWidth="1"/>
    <col min="2307" max="2307" width="12.140625" bestFit="1" customWidth="1"/>
    <col min="2309" max="2309" width="10.140625" bestFit="1" customWidth="1"/>
    <col min="2311" max="2311" width="12.140625" bestFit="1" customWidth="1"/>
    <col min="2313" max="2313" width="11.42578125" bestFit="1" customWidth="1"/>
    <col min="2559" max="2559" width="69" bestFit="1" customWidth="1"/>
    <col min="2560" max="2560" width="14.7109375" customWidth="1"/>
    <col min="2561" max="2561" width="15.140625" customWidth="1"/>
    <col min="2562" max="2562" width="13.140625" bestFit="1" customWidth="1"/>
    <col min="2563" max="2563" width="12.140625" bestFit="1" customWidth="1"/>
    <col min="2565" max="2565" width="10.140625" bestFit="1" customWidth="1"/>
    <col min="2567" max="2567" width="12.140625" bestFit="1" customWidth="1"/>
    <col min="2569" max="2569" width="11.42578125" bestFit="1" customWidth="1"/>
    <col min="2815" max="2815" width="69" bestFit="1" customWidth="1"/>
    <col min="2816" max="2816" width="14.7109375" customWidth="1"/>
    <col min="2817" max="2817" width="15.140625" customWidth="1"/>
    <col min="2818" max="2818" width="13.140625" bestFit="1" customWidth="1"/>
    <col min="2819" max="2819" width="12.140625" bestFit="1" customWidth="1"/>
    <col min="2821" max="2821" width="10.140625" bestFit="1" customWidth="1"/>
    <col min="2823" max="2823" width="12.140625" bestFit="1" customWidth="1"/>
    <col min="2825" max="2825" width="11.42578125" bestFit="1" customWidth="1"/>
    <col min="3071" max="3071" width="69" bestFit="1" customWidth="1"/>
    <col min="3072" max="3072" width="14.7109375" customWidth="1"/>
    <col min="3073" max="3073" width="15.140625" customWidth="1"/>
    <col min="3074" max="3074" width="13.140625" bestFit="1" customWidth="1"/>
    <col min="3075" max="3075" width="12.140625" bestFit="1" customWidth="1"/>
    <col min="3077" max="3077" width="10.140625" bestFit="1" customWidth="1"/>
    <col min="3079" max="3079" width="12.140625" bestFit="1" customWidth="1"/>
    <col min="3081" max="3081" width="11.42578125" bestFit="1" customWidth="1"/>
    <col min="3327" max="3327" width="69" bestFit="1" customWidth="1"/>
    <col min="3328" max="3328" width="14.7109375" customWidth="1"/>
    <col min="3329" max="3329" width="15.140625" customWidth="1"/>
    <col min="3330" max="3330" width="13.140625" bestFit="1" customWidth="1"/>
    <col min="3331" max="3331" width="12.140625" bestFit="1" customWidth="1"/>
    <col min="3333" max="3333" width="10.140625" bestFit="1" customWidth="1"/>
    <col min="3335" max="3335" width="12.140625" bestFit="1" customWidth="1"/>
    <col min="3337" max="3337" width="11.42578125" bestFit="1" customWidth="1"/>
    <col min="3583" max="3583" width="69" bestFit="1" customWidth="1"/>
    <col min="3584" max="3584" width="14.7109375" customWidth="1"/>
    <col min="3585" max="3585" width="15.140625" customWidth="1"/>
    <col min="3586" max="3586" width="13.140625" bestFit="1" customWidth="1"/>
    <col min="3587" max="3587" width="12.140625" bestFit="1" customWidth="1"/>
    <col min="3589" max="3589" width="10.140625" bestFit="1" customWidth="1"/>
    <col min="3591" max="3591" width="12.140625" bestFit="1" customWidth="1"/>
    <col min="3593" max="3593" width="11.42578125" bestFit="1" customWidth="1"/>
    <col min="3839" max="3839" width="69" bestFit="1" customWidth="1"/>
    <col min="3840" max="3840" width="14.7109375" customWidth="1"/>
    <col min="3841" max="3841" width="15.140625" customWidth="1"/>
    <col min="3842" max="3842" width="13.140625" bestFit="1" customWidth="1"/>
    <col min="3843" max="3843" width="12.140625" bestFit="1" customWidth="1"/>
    <col min="3845" max="3845" width="10.140625" bestFit="1" customWidth="1"/>
    <col min="3847" max="3847" width="12.140625" bestFit="1" customWidth="1"/>
    <col min="3849" max="3849" width="11.42578125" bestFit="1" customWidth="1"/>
    <col min="4095" max="4095" width="69" bestFit="1" customWidth="1"/>
    <col min="4096" max="4096" width="14.7109375" customWidth="1"/>
    <col min="4097" max="4097" width="15.140625" customWidth="1"/>
    <col min="4098" max="4098" width="13.140625" bestFit="1" customWidth="1"/>
    <col min="4099" max="4099" width="12.140625" bestFit="1" customWidth="1"/>
    <col min="4101" max="4101" width="10.140625" bestFit="1" customWidth="1"/>
    <col min="4103" max="4103" width="12.140625" bestFit="1" customWidth="1"/>
    <col min="4105" max="4105" width="11.42578125" bestFit="1" customWidth="1"/>
    <col min="4351" max="4351" width="69" bestFit="1" customWidth="1"/>
    <col min="4352" max="4352" width="14.7109375" customWidth="1"/>
    <col min="4353" max="4353" width="15.140625" customWidth="1"/>
    <col min="4354" max="4354" width="13.140625" bestFit="1" customWidth="1"/>
    <col min="4355" max="4355" width="12.140625" bestFit="1" customWidth="1"/>
    <col min="4357" max="4357" width="10.140625" bestFit="1" customWidth="1"/>
    <col min="4359" max="4359" width="12.140625" bestFit="1" customWidth="1"/>
    <col min="4361" max="4361" width="11.42578125" bestFit="1" customWidth="1"/>
    <col min="4607" max="4607" width="69" bestFit="1" customWidth="1"/>
    <col min="4608" max="4608" width="14.7109375" customWidth="1"/>
    <col min="4609" max="4609" width="15.140625" customWidth="1"/>
    <col min="4610" max="4610" width="13.140625" bestFit="1" customWidth="1"/>
    <col min="4611" max="4611" width="12.140625" bestFit="1" customWidth="1"/>
    <col min="4613" max="4613" width="10.140625" bestFit="1" customWidth="1"/>
    <col min="4615" max="4615" width="12.140625" bestFit="1" customWidth="1"/>
    <col min="4617" max="4617" width="11.42578125" bestFit="1" customWidth="1"/>
    <col min="4863" max="4863" width="69" bestFit="1" customWidth="1"/>
    <col min="4864" max="4864" width="14.7109375" customWidth="1"/>
    <col min="4865" max="4865" width="15.140625" customWidth="1"/>
    <col min="4866" max="4866" width="13.140625" bestFit="1" customWidth="1"/>
    <col min="4867" max="4867" width="12.140625" bestFit="1" customWidth="1"/>
    <col min="4869" max="4869" width="10.140625" bestFit="1" customWidth="1"/>
    <col min="4871" max="4871" width="12.140625" bestFit="1" customWidth="1"/>
    <col min="4873" max="4873" width="11.42578125" bestFit="1" customWidth="1"/>
    <col min="5119" max="5119" width="69" bestFit="1" customWidth="1"/>
    <col min="5120" max="5120" width="14.7109375" customWidth="1"/>
    <col min="5121" max="5121" width="15.140625" customWidth="1"/>
    <col min="5122" max="5122" width="13.140625" bestFit="1" customWidth="1"/>
    <col min="5123" max="5123" width="12.140625" bestFit="1" customWidth="1"/>
    <col min="5125" max="5125" width="10.140625" bestFit="1" customWidth="1"/>
    <col min="5127" max="5127" width="12.140625" bestFit="1" customWidth="1"/>
    <col min="5129" max="5129" width="11.42578125" bestFit="1" customWidth="1"/>
    <col min="5375" max="5375" width="69" bestFit="1" customWidth="1"/>
    <col min="5376" max="5376" width="14.7109375" customWidth="1"/>
    <col min="5377" max="5377" width="15.140625" customWidth="1"/>
    <col min="5378" max="5378" width="13.140625" bestFit="1" customWidth="1"/>
    <col min="5379" max="5379" width="12.140625" bestFit="1" customWidth="1"/>
    <col min="5381" max="5381" width="10.140625" bestFit="1" customWidth="1"/>
    <col min="5383" max="5383" width="12.140625" bestFit="1" customWidth="1"/>
    <col min="5385" max="5385" width="11.42578125" bestFit="1" customWidth="1"/>
    <col min="5631" max="5631" width="69" bestFit="1" customWidth="1"/>
    <col min="5632" max="5632" width="14.7109375" customWidth="1"/>
    <col min="5633" max="5633" width="15.140625" customWidth="1"/>
    <col min="5634" max="5634" width="13.140625" bestFit="1" customWidth="1"/>
    <col min="5635" max="5635" width="12.140625" bestFit="1" customWidth="1"/>
    <col min="5637" max="5637" width="10.140625" bestFit="1" customWidth="1"/>
    <col min="5639" max="5639" width="12.140625" bestFit="1" customWidth="1"/>
    <col min="5641" max="5641" width="11.42578125" bestFit="1" customWidth="1"/>
    <col min="5887" max="5887" width="69" bestFit="1" customWidth="1"/>
    <col min="5888" max="5888" width="14.7109375" customWidth="1"/>
    <col min="5889" max="5889" width="15.140625" customWidth="1"/>
    <col min="5890" max="5890" width="13.140625" bestFit="1" customWidth="1"/>
    <col min="5891" max="5891" width="12.140625" bestFit="1" customWidth="1"/>
    <col min="5893" max="5893" width="10.140625" bestFit="1" customWidth="1"/>
    <col min="5895" max="5895" width="12.140625" bestFit="1" customWidth="1"/>
    <col min="5897" max="5897" width="11.42578125" bestFit="1" customWidth="1"/>
    <col min="6143" max="6143" width="69" bestFit="1" customWidth="1"/>
    <col min="6144" max="6144" width="14.7109375" customWidth="1"/>
    <col min="6145" max="6145" width="15.140625" customWidth="1"/>
    <col min="6146" max="6146" width="13.140625" bestFit="1" customWidth="1"/>
    <col min="6147" max="6147" width="12.140625" bestFit="1" customWidth="1"/>
    <col min="6149" max="6149" width="10.140625" bestFit="1" customWidth="1"/>
    <col min="6151" max="6151" width="12.140625" bestFit="1" customWidth="1"/>
    <col min="6153" max="6153" width="11.42578125" bestFit="1" customWidth="1"/>
    <col min="6399" max="6399" width="69" bestFit="1" customWidth="1"/>
    <col min="6400" max="6400" width="14.7109375" customWidth="1"/>
    <col min="6401" max="6401" width="15.140625" customWidth="1"/>
    <col min="6402" max="6402" width="13.140625" bestFit="1" customWidth="1"/>
    <col min="6403" max="6403" width="12.140625" bestFit="1" customWidth="1"/>
    <col min="6405" max="6405" width="10.140625" bestFit="1" customWidth="1"/>
    <col min="6407" max="6407" width="12.140625" bestFit="1" customWidth="1"/>
    <col min="6409" max="6409" width="11.42578125" bestFit="1" customWidth="1"/>
    <col min="6655" max="6655" width="69" bestFit="1" customWidth="1"/>
    <col min="6656" max="6656" width="14.7109375" customWidth="1"/>
    <col min="6657" max="6657" width="15.140625" customWidth="1"/>
    <col min="6658" max="6658" width="13.140625" bestFit="1" customWidth="1"/>
    <col min="6659" max="6659" width="12.140625" bestFit="1" customWidth="1"/>
    <col min="6661" max="6661" width="10.140625" bestFit="1" customWidth="1"/>
    <col min="6663" max="6663" width="12.140625" bestFit="1" customWidth="1"/>
    <col min="6665" max="6665" width="11.42578125" bestFit="1" customWidth="1"/>
    <col min="6911" max="6911" width="69" bestFit="1" customWidth="1"/>
    <col min="6912" max="6912" width="14.7109375" customWidth="1"/>
    <col min="6913" max="6913" width="15.140625" customWidth="1"/>
    <col min="6914" max="6914" width="13.140625" bestFit="1" customWidth="1"/>
    <col min="6915" max="6915" width="12.140625" bestFit="1" customWidth="1"/>
    <col min="6917" max="6917" width="10.140625" bestFit="1" customWidth="1"/>
    <col min="6919" max="6919" width="12.140625" bestFit="1" customWidth="1"/>
    <col min="6921" max="6921" width="11.42578125" bestFit="1" customWidth="1"/>
    <col min="7167" max="7167" width="69" bestFit="1" customWidth="1"/>
    <col min="7168" max="7168" width="14.7109375" customWidth="1"/>
    <col min="7169" max="7169" width="15.140625" customWidth="1"/>
    <col min="7170" max="7170" width="13.140625" bestFit="1" customWidth="1"/>
    <col min="7171" max="7171" width="12.140625" bestFit="1" customWidth="1"/>
    <col min="7173" max="7173" width="10.140625" bestFit="1" customWidth="1"/>
    <col min="7175" max="7175" width="12.140625" bestFit="1" customWidth="1"/>
    <col min="7177" max="7177" width="11.42578125" bestFit="1" customWidth="1"/>
    <col min="7423" max="7423" width="69" bestFit="1" customWidth="1"/>
    <col min="7424" max="7424" width="14.7109375" customWidth="1"/>
    <col min="7425" max="7425" width="15.140625" customWidth="1"/>
    <col min="7426" max="7426" width="13.140625" bestFit="1" customWidth="1"/>
    <col min="7427" max="7427" width="12.140625" bestFit="1" customWidth="1"/>
    <col min="7429" max="7429" width="10.140625" bestFit="1" customWidth="1"/>
    <col min="7431" max="7431" width="12.140625" bestFit="1" customWidth="1"/>
    <col min="7433" max="7433" width="11.42578125" bestFit="1" customWidth="1"/>
    <col min="7679" max="7679" width="69" bestFit="1" customWidth="1"/>
    <col min="7680" max="7680" width="14.7109375" customWidth="1"/>
    <col min="7681" max="7681" width="15.140625" customWidth="1"/>
    <col min="7682" max="7682" width="13.140625" bestFit="1" customWidth="1"/>
    <col min="7683" max="7683" width="12.140625" bestFit="1" customWidth="1"/>
    <col min="7685" max="7685" width="10.140625" bestFit="1" customWidth="1"/>
    <col min="7687" max="7687" width="12.140625" bestFit="1" customWidth="1"/>
    <col min="7689" max="7689" width="11.42578125" bestFit="1" customWidth="1"/>
    <col min="7935" max="7935" width="69" bestFit="1" customWidth="1"/>
    <col min="7936" max="7936" width="14.7109375" customWidth="1"/>
    <col min="7937" max="7937" width="15.140625" customWidth="1"/>
    <col min="7938" max="7938" width="13.140625" bestFit="1" customWidth="1"/>
    <col min="7939" max="7939" width="12.140625" bestFit="1" customWidth="1"/>
    <col min="7941" max="7941" width="10.140625" bestFit="1" customWidth="1"/>
    <col min="7943" max="7943" width="12.140625" bestFit="1" customWidth="1"/>
    <col min="7945" max="7945" width="11.42578125" bestFit="1" customWidth="1"/>
    <col min="8191" max="8191" width="69" bestFit="1" customWidth="1"/>
    <col min="8192" max="8192" width="14.7109375" customWidth="1"/>
    <col min="8193" max="8193" width="15.140625" customWidth="1"/>
    <col min="8194" max="8194" width="13.140625" bestFit="1" customWidth="1"/>
    <col min="8195" max="8195" width="12.140625" bestFit="1" customWidth="1"/>
    <col min="8197" max="8197" width="10.140625" bestFit="1" customWidth="1"/>
    <col min="8199" max="8199" width="12.140625" bestFit="1" customWidth="1"/>
    <col min="8201" max="8201" width="11.42578125" bestFit="1" customWidth="1"/>
    <col min="8447" max="8447" width="69" bestFit="1" customWidth="1"/>
    <col min="8448" max="8448" width="14.7109375" customWidth="1"/>
    <col min="8449" max="8449" width="15.140625" customWidth="1"/>
    <col min="8450" max="8450" width="13.140625" bestFit="1" customWidth="1"/>
    <col min="8451" max="8451" width="12.140625" bestFit="1" customWidth="1"/>
    <col min="8453" max="8453" width="10.140625" bestFit="1" customWidth="1"/>
    <col min="8455" max="8455" width="12.140625" bestFit="1" customWidth="1"/>
    <col min="8457" max="8457" width="11.42578125" bestFit="1" customWidth="1"/>
    <col min="8703" max="8703" width="69" bestFit="1" customWidth="1"/>
    <col min="8704" max="8704" width="14.7109375" customWidth="1"/>
    <col min="8705" max="8705" width="15.140625" customWidth="1"/>
    <col min="8706" max="8706" width="13.140625" bestFit="1" customWidth="1"/>
    <col min="8707" max="8707" width="12.140625" bestFit="1" customWidth="1"/>
    <col min="8709" max="8709" width="10.140625" bestFit="1" customWidth="1"/>
    <col min="8711" max="8711" width="12.140625" bestFit="1" customWidth="1"/>
    <col min="8713" max="8713" width="11.42578125" bestFit="1" customWidth="1"/>
    <col min="8959" max="8959" width="69" bestFit="1" customWidth="1"/>
    <col min="8960" max="8960" width="14.7109375" customWidth="1"/>
    <col min="8961" max="8961" width="15.140625" customWidth="1"/>
    <col min="8962" max="8962" width="13.140625" bestFit="1" customWidth="1"/>
    <col min="8963" max="8963" width="12.140625" bestFit="1" customWidth="1"/>
    <col min="8965" max="8965" width="10.140625" bestFit="1" customWidth="1"/>
    <col min="8967" max="8967" width="12.140625" bestFit="1" customWidth="1"/>
    <col min="8969" max="8969" width="11.42578125" bestFit="1" customWidth="1"/>
    <col min="9215" max="9215" width="69" bestFit="1" customWidth="1"/>
    <col min="9216" max="9216" width="14.7109375" customWidth="1"/>
    <col min="9217" max="9217" width="15.140625" customWidth="1"/>
    <col min="9218" max="9218" width="13.140625" bestFit="1" customWidth="1"/>
    <col min="9219" max="9219" width="12.140625" bestFit="1" customWidth="1"/>
    <col min="9221" max="9221" width="10.140625" bestFit="1" customWidth="1"/>
    <col min="9223" max="9223" width="12.140625" bestFit="1" customWidth="1"/>
    <col min="9225" max="9225" width="11.42578125" bestFit="1" customWidth="1"/>
    <col min="9471" max="9471" width="69" bestFit="1" customWidth="1"/>
    <col min="9472" max="9472" width="14.7109375" customWidth="1"/>
    <col min="9473" max="9473" width="15.140625" customWidth="1"/>
    <col min="9474" max="9474" width="13.140625" bestFit="1" customWidth="1"/>
    <col min="9475" max="9475" width="12.140625" bestFit="1" customWidth="1"/>
    <col min="9477" max="9477" width="10.140625" bestFit="1" customWidth="1"/>
    <col min="9479" max="9479" width="12.140625" bestFit="1" customWidth="1"/>
    <col min="9481" max="9481" width="11.42578125" bestFit="1" customWidth="1"/>
    <col min="9727" max="9727" width="69" bestFit="1" customWidth="1"/>
    <col min="9728" max="9728" width="14.7109375" customWidth="1"/>
    <col min="9729" max="9729" width="15.140625" customWidth="1"/>
    <col min="9730" max="9730" width="13.140625" bestFit="1" customWidth="1"/>
    <col min="9731" max="9731" width="12.140625" bestFit="1" customWidth="1"/>
    <col min="9733" max="9733" width="10.140625" bestFit="1" customWidth="1"/>
    <col min="9735" max="9735" width="12.140625" bestFit="1" customWidth="1"/>
    <col min="9737" max="9737" width="11.42578125" bestFit="1" customWidth="1"/>
    <col min="9983" max="9983" width="69" bestFit="1" customWidth="1"/>
    <col min="9984" max="9984" width="14.7109375" customWidth="1"/>
    <col min="9985" max="9985" width="15.140625" customWidth="1"/>
    <col min="9986" max="9986" width="13.140625" bestFit="1" customWidth="1"/>
    <col min="9987" max="9987" width="12.140625" bestFit="1" customWidth="1"/>
    <col min="9989" max="9989" width="10.140625" bestFit="1" customWidth="1"/>
    <col min="9991" max="9991" width="12.140625" bestFit="1" customWidth="1"/>
    <col min="9993" max="9993" width="11.42578125" bestFit="1" customWidth="1"/>
    <col min="10239" max="10239" width="69" bestFit="1" customWidth="1"/>
    <col min="10240" max="10240" width="14.7109375" customWidth="1"/>
    <col min="10241" max="10241" width="15.140625" customWidth="1"/>
    <col min="10242" max="10242" width="13.140625" bestFit="1" customWidth="1"/>
    <col min="10243" max="10243" width="12.140625" bestFit="1" customWidth="1"/>
    <col min="10245" max="10245" width="10.140625" bestFit="1" customWidth="1"/>
    <col min="10247" max="10247" width="12.140625" bestFit="1" customWidth="1"/>
    <col min="10249" max="10249" width="11.42578125" bestFit="1" customWidth="1"/>
    <col min="10495" max="10495" width="69" bestFit="1" customWidth="1"/>
    <col min="10496" max="10496" width="14.7109375" customWidth="1"/>
    <col min="10497" max="10497" width="15.140625" customWidth="1"/>
    <col min="10498" max="10498" width="13.140625" bestFit="1" customWidth="1"/>
    <col min="10499" max="10499" width="12.140625" bestFit="1" customWidth="1"/>
    <col min="10501" max="10501" width="10.140625" bestFit="1" customWidth="1"/>
    <col min="10503" max="10503" width="12.140625" bestFit="1" customWidth="1"/>
    <col min="10505" max="10505" width="11.42578125" bestFit="1" customWidth="1"/>
    <col min="10751" max="10751" width="69" bestFit="1" customWidth="1"/>
    <col min="10752" max="10752" width="14.7109375" customWidth="1"/>
    <col min="10753" max="10753" width="15.140625" customWidth="1"/>
    <col min="10754" max="10754" width="13.140625" bestFit="1" customWidth="1"/>
    <col min="10755" max="10755" width="12.140625" bestFit="1" customWidth="1"/>
    <col min="10757" max="10757" width="10.140625" bestFit="1" customWidth="1"/>
    <col min="10759" max="10759" width="12.140625" bestFit="1" customWidth="1"/>
    <col min="10761" max="10761" width="11.42578125" bestFit="1" customWidth="1"/>
    <col min="11007" max="11007" width="69" bestFit="1" customWidth="1"/>
    <col min="11008" max="11008" width="14.7109375" customWidth="1"/>
    <col min="11009" max="11009" width="15.140625" customWidth="1"/>
    <col min="11010" max="11010" width="13.140625" bestFit="1" customWidth="1"/>
    <col min="11011" max="11011" width="12.140625" bestFit="1" customWidth="1"/>
    <col min="11013" max="11013" width="10.140625" bestFit="1" customWidth="1"/>
    <col min="11015" max="11015" width="12.140625" bestFit="1" customWidth="1"/>
    <col min="11017" max="11017" width="11.42578125" bestFit="1" customWidth="1"/>
    <col min="11263" max="11263" width="69" bestFit="1" customWidth="1"/>
    <col min="11264" max="11264" width="14.7109375" customWidth="1"/>
    <col min="11265" max="11265" width="15.140625" customWidth="1"/>
    <col min="11266" max="11266" width="13.140625" bestFit="1" customWidth="1"/>
    <col min="11267" max="11267" width="12.140625" bestFit="1" customWidth="1"/>
    <col min="11269" max="11269" width="10.140625" bestFit="1" customWidth="1"/>
    <col min="11271" max="11271" width="12.140625" bestFit="1" customWidth="1"/>
    <col min="11273" max="11273" width="11.42578125" bestFit="1" customWidth="1"/>
    <col min="11519" max="11519" width="69" bestFit="1" customWidth="1"/>
    <col min="11520" max="11520" width="14.7109375" customWidth="1"/>
    <col min="11521" max="11521" width="15.140625" customWidth="1"/>
    <col min="11522" max="11522" width="13.140625" bestFit="1" customWidth="1"/>
    <col min="11523" max="11523" width="12.140625" bestFit="1" customWidth="1"/>
    <col min="11525" max="11525" width="10.140625" bestFit="1" customWidth="1"/>
    <col min="11527" max="11527" width="12.140625" bestFit="1" customWidth="1"/>
    <col min="11529" max="11529" width="11.42578125" bestFit="1" customWidth="1"/>
    <col min="11775" max="11775" width="69" bestFit="1" customWidth="1"/>
    <col min="11776" max="11776" width="14.7109375" customWidth="1"/>
    <col min="11777" max="11777" width="15.140625" customWidth="1"/>
    <col min="11778" max="11778" width="13.140625" bestFit="1" customWidth="1"/>
    <col min="11779" max="11779" width="12.140625" bestFit="1" customWidth="1"/>
    <col min="11781" max="11781" width="10.140625" bestFit="1" customWidth="1"/>
    <col min="11783" max="11783" width="12.140625" bestFit="1" customWidth="1"/>
    <col min="11785" max="11785" width="11.42578125" bestFit="1" customWidth="1"/>
    <col min="12031" max="12031" width="69" bestFit="1" customWidth="1"/>
    <col min="12032" max="12032" width="14.7109375" customWidth="1"/>
    <col min="12033" max="12033" width="15.140625" customWidth="1"/>
    <col min="12034" max="12034" width="13.140625" bestFit="1" customWidth="1"/>
    <col min="12035" max="12035" width="12.140625" bestFit="1" customWidth="1"/>
    <col min="12037" max="12037" width="10.140625" bestFit="1" customWidth="1"/>
    <col min="12039" max="12039" width="12.140625" bestFit="1" customWidth="1"/>
    <col min="12041" max="12041" width="11.42578125" bestFit="1" customWidth="1"/>
    <col min="12287" max="12287" width="69" bestFit="1" customWidth="1"/>
    <col min="12288" max="12288" width="14.7109375" customWidth="1"/>
    <col min="12289" max="12289" width="15.140625" customWidth="1"/>
    <col min="12290" max="12290" width="13.140625" bestFit="1" customWidth="1"/>
    <col min="12291" max="12291" width="12.140625" bestFit="1" customWidth="1"/>
    <col min="12293" max="12293" width="10.140625" bestFit="1" customWidth="1"/>
    <col min="12295" max="12295" width="12.140625" bestFit="1" customWidth="1"/>
    <col min="12297" max="12297" width="11.42578125" bestFit="1" customWidth="1"/>
    <col min="12543" max="12543" width="69" bestFit="1" customWidth="1"/>
    <col min="12544" max="12544" width="14.7109375" customWidth="1"/>
    <col min="12545" max="12545" width="15.140625" customWidth="1"/>
    <col min="12546" max="12546" width="13.140625" bestFit="1" customWidth="1"/>
    <col min="12547" max="12547" width="12.140625" bestFit="1" customWidth="1"/>
    <col min="12549" max="12549" width="10.140625" bestFit="1" customWidth="1"/>
    <col min="12551" max="12551" width="12.140625" bestFit="1" customWidth="1"/>
    <col min="12553" max="12553" width="11.42578125" bestFit="1" customWidth="1"/>
    <col min="12799" max="12799" width="69" bestFit="1" customWidth="1"/>
    <col min="12800" max="12800" width="14.7109375" customWidth="1"/>
    <col min="12801" max="12801" width="15.140625" customWidth="1"/>
    <col min="12802" max="12802" width="13.140625" bestFit="1" customWidth="1"/>
    <col min="12803" max="12803" width="12.140625" bestFit="1" customWidth="1"/>
    <col min="12805" max="12805" width="10.140625" bestFit="1" customWidth="1"/>
    <col min="12807" max="12807" width="12.140625" bestFit="1" customWidth="1"/>
    <col min="12809" max="12809" width="11.42578125" bestFit="1" customWidth="1"/>
    <col min="13055" max="13055" width="69" bestFit="1" customWidth="1"/>
    <col min="13056" max="13056" width="14.7109375" customWidth="1"/>
    <col min="13057" max="13057" width="15.140625" customWidth="1"/>
    <col min="13058" max="13058" width="13.140625" bestFit="1" customWidth="1"/>
    <col min="13059" max="13059" width="12.140625" bestFit="1" customWidth="1"/>
    <col min="13061" max="13061" width="10.140625" bestFit="1" customWidth="1"/>
    <col min="13063" max="13063" width="12.140625" bestFit="1" customWidth="1"/>
    <col min="13065" max="13065" width="11.42578125" bestFit="1" customWidth="1"/>
    <col min="13311" max="13311" width="69" bestFit="1" customWidth="1"/>
    <col min="13312" max="13312" width="14.7109375" customWidth="1"/>
    <col min="13313" max="13313" width="15.140625" customWidth="1"/>
    <col min="13314" max="13314" width="13.140625" bestFit="1" customWidth="1"/>
    <col min="13315" max="13315" width="12.140625" bestFit="1" customWidth="1"/>
    <col min="13317" max="13317" width="10.140625" bestFit="1" customWidth="1"/>
    <col min="13319" max="13319" width="12.140625" bestFit="1" customWidth="1"/>
    <col min="13321" max="13321" width="11.42578125" bestFit="1" customWidth="1"/>
    <col min="13567" max="13567" width="69" bestFit="1" customWidth="1"/>
    <col min="13568" max="13568" width="14.7109375" customWidth="1"/>
    <col min="13569" max="13569" width="15.140625" customWidth="1"/>
    <col min="13570" max="13570" width="13.140625" bestFit="1" customWidth="1"/>
    <col min="13571" max="13571" width="12.140625" bestFit="1" customWidth="1"/>
    <col min="13573" max="13573" width="10.140625" bestFit="1" customWidth="1"/>
    <col min="13575" max="13575" width="12.140625" bestFit="1" customWidth="1"/>
    <col min="13577" max="13577" width="11.42578125" bestFit="1" customWidth="1"/>
    <col min="13823" max="13823" width="69" bestFit="1" customWidth="1"/>
    <col min="13824" max="13824" width="14.7109375" customWidth="1"/>
    <col min="13825" max="13825" width="15.140625" customWidth="1"/>
    <col min="13826" max="13826" width="13.140625" bestFit="1" customWidth="1"/>
    <col min="13827" max="13827" width="12.140625" bestFit="1" customWidth="1"/>
    <col min="13829" max="13829" width="10.140625" bestFit="1" customWidth="1"/>
    <col min="13831" max="13831" width="12.140625" bestFit="1" customWidth="1"/>
    <col min="13833" max="13833" width="11.42578125" bestFit="1" customWidth="1"/>
    <col min="14079" max="14079" width="69" bestFit="1" customWidth="1"/>
    <col min="14080" max="14080" width="14.7109375" customWidth="1"/>
    <col min="14081" max="14081" width="15.140625" customWidth="1"/>
    <col min="14082" max="14082" width="13.140625" bestFit="1" customWidth="1"/>
    <col min="14083" max="14083" width="12.140625" bestFit="1" customWidth="1"/>
    <col min="14085" max="14085" width="10.140625" bestFit="1" customWidth="1"/>
    <col min="14087" max="14087" width="12.140625" bestFit="1" customWidth="1"/>
    <col min="14089" max="14089" width="11.42578125" bestFit="1" customWidth="1"/>
    <col min="14335" max="14335" width="69" bestFit="1" customWidth="1"/>
    <col min="14336" max="14336" width="14.7109375" customWidth="1"/>
    <col min="14337" max="14337" width="15.140625" customWidth="1"/>
    <col min="14338" max="14338" width="13.140625" bestFit="1" customWidth="1"/>
    <col min="14339" max="14339" width="12.140625" bestFit="1" customWidth="1"/>
    <col min="14341" max="14341" width="10.140625" bestFit="1" customWidth="1"/>
    <col min="14343" max="14343" width="12.140625" bestFit="1" customWidth="1"/>
    <col min="14345" max="14345" width="11.42578125" bestFit="1" customWidth="1"/>
    <col min="14591" max="14591" width="69" bestFit="1" customWidth="1"/>
    <col min="14592" max="14592" width="14.7109375" customWidth="1"/>
    <col min="14593" max="14593" width="15.140625" customWidth="1"/>
    <col min="14594" max="14594" width="13.140625" bestFit="1" customWidth="1"/>
    <col min="14595" max="14595" width="12.140625" bestFit="1" customWidth="1"/>
    <col min="14597" max="14597" width="10.140625" bestFit="1" customWidth="1"/>
    <col min="14599" max="14599" width="12.140625" bestFit="1" customWidth="1"/>
    <col min="14601" max="14601" width="11.42578125" bestFit="1" customWidth="1"/>
    <col min="14847" max="14847" width="69" bestFit="1" customWidth="1"/>
    <col min="14848" max="14848" width="14.7109375" customWidth="1"/>
    <col min="14849" max="14849" width="15.140625" customWidth="1"/>
    <col min="14850" max="14850" width="13.140625" bestFit="1" customWidth="1"/>
    <col min="14851" max="14851" width="12.140625" bestFit="1" customWidth="1"/>
    <col min="14853" max="14853" width="10.140625" bestFit="1" customWidth="1"/>
    <col min="14855" max="14855" width="12.140625" bestFit="1" customWidth="1"/>
    <col min="14857" max="14857" width="11.42578125" bestFit="1" customWidth="1"/>
    <col min="15103" max="15103" width="69" bestFit="1" customWidth="1"/>
    <col min="15104" max="15104" width="14.7109375" customWidth="1"/>
    <col min="15105" max="15105" width="15.140625" customWidth="1"/>
    <col min="15106" max="15106" width="13.140625" bestFit="1" customWidth="1"/>
    <col min="15107" max="15107" width="12.140625" bestFit="1" customWidth="1"/>
    <col min="15109" max="15109" width="10.140625" bestFit="1" customWidth="1"/>
    <col min="15111" max="15111" width="12.140625" bestFit="1" customWidth="1"/>
    <col min="15113" max="15113" width="11.42578125" bestFit="1" customWidth="1"/>
    <col min="15359" max="15359" width="69" bestFit="1" customWidth="1"/>
    <col min="15360" max="15360" width="14.7109375" customWidth="1"/>
    <col min="15361" max="15361" width="15.140625" customWidth="1"/>
    <col min="15362" max="15362" width="13.140625" bestFit="1" customWidth="1"/>
    <col min="15363" max="15363" width="12.140625" bestFit="1" customWidth="1"/>
    <col min="15365" max="15365" width="10.140625" bestFit="1" customWidth="1"/>
    <col min="15367" max="15367" width="12.140625" bestFit="1" customWidth="1"/>
    <col min="15369" max="15369" width="11.42578125" bestFit="1" customWidth="1"/>
    <col min="15615" max="15615" width="69" bestFit="1" customWidth="1"/>
    <col min="15616" max="15616" width="14.7109375" customWidth="1"/>
    <col min="15617" max="15617" width="15.140625" customWidth="1"/>
    <col min="15618" max="15618" width="13.140625" bestFit="1" customWidth="1"/>
    <col min="15619" max="15619" width="12.140625" bestFit="1" customWidth="1"/>
    <col min="15621" max="15621" width="10.140625" bestFit="1" customWidth="1"/>
    <col min="15623" max="15623" width="12.140625" bestFit="1" customWidth="1"/>
    <col min="15625" max="15625" width="11.42578125" bestFit="1" customWidth="1"/>
    <col min="15871" max="15871" width="69" bestFit="1" customWidth="1"/>
    <col min="15872" max="15872" width="14.7109375" customWidth="1"/>
    <col min="15873" max="15873" width="15.140625" customWidth="1"/>
    <col min="15874" max="15874" width="13.140625" bestFit="1" customWidth="1"/>
    <col min="15875" max="15875" width="12.140625" bestFit="1" customWidth="1"/>
    <col min="15877" max="15877" width="10.140625" bestFit="1" customWidth="1"/>
    <col min="15879" max="15879" width="12.140625" bestFit="1" customWidth="1"/>
    <col min="15881" max="15881" width="11.42578125" bestFit="1" customWidth="1"/>
    <col min="16127" max="16127" width="69" bestFit="1" customWidth="1"/>
    <col min="16128" max="16128" width="14.7109375" customWidth="1"/>
    <col min="16129" max="16129" width="15.140625" customWidth="1"/>
    <col min="16130" max="16130" width="13.140625" bestFit="1" customWidth="1"/>
    <col min="16131" max="16131" width="12.140625" bestFit="1" customWidth="1"/>
    <col min="16133" max="16133" width="10.140625" bestFit="1" customWidth="1"/>
    <col min="16135" max="16135" width="12.140625" bestFit="1" customWidth="1"/>
    <col min="16137" max="16137" width="11.42578125" bestFit="1" customWidth="1"/>
  </cols>
  <sheetData>
    <row r="1" spans="1:2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1" s="1" customFormat="1" ht="80.25" customHeight="1" x14ac:dyDescent="0.25">
      <c r="A2" s="15" t="s">
        <v>0</v>
      </c>
      <c r="B2" s="16" t="s">
        <v>1</v>
      </c>
      <c r="C2" s="15" t="s">
        <v>182</v>
      </c>
      <c r="D2" s="15" t="s">
        <v>232</v>
      </c>
      <c r="E2" s="15" t="s">
        <v>234</v>
      </c>
      <c r="F2" s="15" t="s">
        <v>117</v>
      </c>
      <c r="G2" s="15" t="s">
        <v>117</v>
      </c>
      <c r="H2" s="15" t="s">
        <v>118</v>
      </c>
      <c r="I2" s="15" t="s">
        <v>117</v>
      </c>
      <c r="J2" s="15" t="s">
        <v>117</v>
      </c>
      <c r="K2" s="15" t="s">
        <v>119</v>
      </c>
      <c r="L2" s="32" t="s">
        <v>120</v>
      </c>
      <c r="M2" s="18" t="s">
        <v>123</v>
      </c>
      <c r="N2" s="18" t="s">
        <v>235</v>
      </c>
      <c r="O2" s="17" t="s">
        <v>122</v>
      </c>
      <c r="P2" s="17" t="s">
        <v>121</v>
      </c>
      <c r="Q2" s="28" t="s">
        <v>77</v>
      </c>
      <c r="R2" s="28" t="s">
        <v>78</v>
      </c>
    </row>
    <row r="3" spans="1:21" s="2" customFormat="1" ht="15.75" x14ac:dyDescent="0.25">
      <c r="A3" s="5" t="s">
        <v>173</v>
      </c>
      <c r="B3" s="8" t="s">
        <v>170</v>
      </c>
      <c r="C3" s="27">
        <f>C4+C5</f>
        <v>7000000</v>
      </c>
      <c r="D3" s="27">
        <f>D4+D5</f>
        <v>7000000</v>
      </c>
      <c r="E3" s="27">
        <f t="shared" ref="E3:K3" si="0">E4+E5</f>
        <v>0</v>
      </c>
      <c r="F3" s="27">
        <f t="shared" si="0"/>
        <v>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>D3+E3+F3+G3+H3+J3+K3+I3</f>
        <v>7000000</v>
      </c>
      <c r="M3" s="29">
        <f t="shared" ref="M3:M5" si="1">P3-L3</f>
        <v>0</v>
      </c>
      <c r="N3" s="29">
        <f>L3-O3</f>
        <v>0</v>
      </c>
      <c r="O3" s="27">
        <f>O4+O5</f>
        <v>7000000</v>
      </c>
      <c r="P3" s="27">
        <f>P4+P5</f>
        <v>7000000</v>
      </c>
      <c r="Q3" s="27">
        <f t="shared" ref="Q3:R3" si="2">Q4+Q5</f>
        <v>0</v>
      </c>
      <c r="R3" s="27">
        <f t="shared" si="2"/>
        <v>0</v>
      </c>
    </row>
    <row r="4" spans="1:21" s="2" customFormat="1" ht="15.75" x14ac:dyDescent="0.25">
      <c r="A4" s="5" t="s">
        <v>174</v>
      </c>
      <c r="B4" s="8" t="s">
        <v>170</v>
      </c>
      <c r="C4" s="27">
        <f>C7+C8+C9</f>
        <v>5900000</v>
      </c>
      <c r="D4" s="27">
        <f>D7+D8+D9</f>
        <v>5900000</v>
      </c>
      <c r="E4" s="27">
        <f t="shared" ref="E4:K4" si="3">E7+E8+E9</f>
        <v>0</v>
      </c>
      <c r="F4" s="27">
        <f t="shared" si="3"/>
        <v>0</v>
      </c>
      <c r="G4" s="27">
        <f t="shared" si="3"/>
        <v>0</v>
      </c>
      <c r="H4" s="27">
        <f t="shared" si="3"/>
        <v>0</v>
      </c>
      <c r="I4" s="27">
        <f t="shared" si="3"/>
        <v>0</v>
      </c>
      <c r="J4" s="27">
        <f t="shared" si="3"/>
        <v>0</v>
      </c>
      <c r="K4" s="27">
        <f t="shared" si="3"/>
        <v>0</v>
      </c>
      <c r="L4" s="27">
        <f>D4+E4+F4+G4+H4+J4+K4+I4</f>
        <v>5900000</v>
      </c>
      <c r="M4" s="29">
        <f t="shared" si="1"/>
        <v>0</v>
      </c>
      <c r="N4" s="29">
        <f t="shared" ref="N4:N5" si="4">L4-O4</f>
        <v>0</v>
      </c>
      <c r="O4" s="27">
        <v>5900000</v>
      </c>
      <c r="P4" s="27">
        <f>P7+P8+P9</f>
        <v>5900000</v>
      </c>
      <c r="Q4" s="27">
        <f t="shared" ref="Q4:R4" si="5">Q7+Q8+Q9</f>
        <v>0</v>
      </c>
      <c r="R4" s="27">
        <f t="shared" si="5"/>
        <v>0</v>
      </c>
    </row>
    <row r="5" spans="1:21" s="2" customFormat="1" ht="45" x14ac:dyDescent="0.25">
      <c r="A5" s="5" t="s">
        <v>175</v>
      </c>
      <c r="B5" s="8" t="s">
        <v>171</v>
      </c>
      <c r="C5" s="27">
        <f>C6</f>
        <v>1100000</v>
      </c>
      <c r="D5" s="27">
        <f>D6</f>
        <v>1100000</v>
      </c>
      <c r="E5" s="27">
        <f t="shared" ref="E5:K5" si="6">E6</f>
        <v>0</v>
      </c>
      <c r="F5" s="27">
        <f t="shared" si="6"/>
        <v>0</v>
      </c>
      <c r="G5" s="27">
        <f t="shared" si="6"/>
        <v>0</v>
      </c>
      <c r="H5" s="27">
        <f t="shared" si="6"/>
        <v>0</v>
      </c>
      <c r="I5" s="27">
        <f t="shared" si="6"/>
        <v>0</v>
      </c>
      <c r="J5" s="27">
        <f t="shared" si="6"/>
        <v>0</v>
      </c>
      <c r="K5" s="27">
        <f t="shared" si="6"/>
        <v>0</v>
      </c>
      <c r="L5" s="27">
        <f>D5+E5+F5+G5+H5+J5+K5+I5</f>
        <v>1100000</v>
      </c>
      <c r="M5" s="29">
        <f t="shared" si="1"/>
        <v>0</v>
      </c>
      <c r="N5" s="29">
        <f t="shared" si="4"/>
        <v>0</v>
      </c>
      <c r="O5" s="27">
        <v>1100000</v>
      </c>
      <c r="P5" s="27">
        <f>P6</f>
        <v>1100000</v>
      </c>
      <c r="Q5" s="27">
        <f t="shared" ref="Q5:R5" si="7">Q6</f>
        <v>0</v>
      </c>
      <c r="R5" s="27">
        <f t="shared" si="7"/>
        <v>0</v>
      </c>
      <c r="U5" s="37"/>
    </row>
    <row r="6" spans="1:21" s="2" customFormat="1" ht="15.75" x14ac:dyDescent="0.25">
      <c r="A6" s="21" t="s">
        <v>65</v>
      </c>
      <c r="B6" s="10" t="s">
        <v>113</v>
      </c>
      <c r="C6" s="12">
        <v>1100000</v>
      </c>
      <c r="D6" s="12">
        <v>1100000</v>
      </c>
      <c r="E6" s="12"/>
      <c r="F6" s="12"/>
      <c r="G6" s="12"/>
      <c r="H6" s="12"/>
      <c r="I6" s="12"/>
      <c r="J6" s="12"/>
      <c r="K6" s="12"/>
      <c r="L6" s="9">
        <f>D6+E6+F6+G6+H6+J6+K6+I6</f>
        <v>1100000</v>
      </c>
      <c r="M6" s="20"/>
      <c r="N6" s="20"/>
      <c r="O6" s="9"/>
      <c r="P6" s="9">
        <f>G6+H6+I6+J6+K6+M6+O6+L6</f>
        <v>1100000</v>
      </c>
      <c r="Q6" s="12"/>
      <c r="R6" s="9"/>
    </row>
    <row r="7" spans="1:21" s="2" customFormat="1" ht="24" customHeight="1" x14ac:dyDescent="0.25">
      <c r="A7" s="24" t="s">
        <v>67</v>
      </c>
      <c r="B7" s="10" t="s">
        <v>112</v>
      </c>
      <c r="C7" s="12">
        <v>5100000</v>
      </c>
      <c r="D7" s="12">
        <v>5100000</v>
      </c>
      <c r="E7" s="12"/>
      <c r="F7" s="12"/>
      <c r="G7" s="12"/>
      <c r="H7" s="12"/>
      <c r="I7" s="12"/>
      <c r="J7" s="12"/>
      <c r="K7" s="12"/>
      <c r="L7" s="9">
        <f t="shared" ref="L7:L9" si="8">D7+E7+F7+G7+H7+J7+K7+I7</f>
        <v>5100000</v>
      </c>
      <c r="M7" s="20"/>
      <c r="N7" s="20"/>
      <c r="O7" s="9"/>
      <c r="P7" s="9">
        <f t="shared" ref="P7:P9" si="9">G7+H7+I7+J7+K7+M7+O7+L7</f>
        <v>5100000</v>
      </c>
      <c r="Q7" s="12"/>
      <c r="R7" s="9"/>
    </row>
    <row r="8" spans="1:21" s="2" customFormat="1" ht="15.75" x14ac:dyDescent="0.25">
      <c r="A8" s="24" t="s">
        <v>66</v>
      </c>
      <c r="B8" s="10" t="s">
        <v>97</v>
      </c>
      <c r="C8" s="12">
        <v>100000</v>
      </c>
      <c r="D8" s="12">
        <v>100000</v>
      </c>
      <c r="E8" s="12"/>
      <c r="F8" s="12"/>
      <c r="G8" s="12"/>
      <c r="H8" s="12"/>
      <c r="I8" s="12"/>
      <c r="J8" s="12"/>
      <c r="K8" s="12"/>
      <c r="L8" s="9">
        <f t="shared" si="8"/>
        <v>100000</v>
      </c>
      <c r="M8" s="20"/>
      <c r="N8" s="20"/>
      <c r="O8" s="9"/>
      <c r="P8" s="9">
        <f t="shared" si="9"/>
        <v>100000</v>
      </c>
      <c r="Q8" s="12"/>
      <c r="R8" s="9"/>
      <c r="U8" s="37"/>
    </row>
    <row r="9" spans="1:21" s="2" customFormat="1" ht="21.75" customHeight="1" x14ac:dyDescent="0.25">
      <c r="A9" s="24" t="s">
        <v>172</v>
      </c>
      <c r="B9" s="10" t="s">
        <v>233</v>
      </c>
      <c r="C9" s="12">
        <v>700000</v>
      </c>
      <c r="D9" s="12">
        <v>700000</v>
      </c>
      <c r="E9" s="12"/>
      <c r="F9" s="12"/>
      <c r="G9" s="12"/>
      <c r="H9" s="12"/>
      <c r="I9" s="12"/>
      <c r="J9" s="12"/>
      <c r="K9" s="12"/>
      <c r="L9" s="9">
        <f t="shared" si="8"/>
        <v>700000</v>
      </c>
      <c r="M9" s="20"/>
      <c r="N9" s="20"/>
      <c r="O9" s="9"/>
      <c r="P9" s="9">
        <f t="shared" si="9"/>
        <v>700000</v>
      </c>
      <c r="Q9" s="12"/>
      <c r="R9" s="9"/>
    </row>
  </sheetData>
  <autoFilter ref="A2:R9"/>
  <pageMargins left="0.7" right="0.7" top="0.75" bottom="0.75" header="0.3" footer="0.3"/>
  <pageSetup scale="37" fitToHeight="0" orientation="landscape" horizontalDpi="4294967292" r:id="rId1"/>
  <colBreaks count="2" manualBreakCount="2">
    <brk id="3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2020-05-18T06:48:23Z</dcterms:modified>
</cp:coreProperties>
</file>